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C:\Jonas personlig\Askøy Rotary\Regnskap\"/>
    </mc:Choice>
  </mc:AlternateContent>
  <bookViews>
    <workbookView xWindow="120" yWindow="156" windowWidth="19188" windowHeight="8712" firstSheet="1" activeTab="5"/>
  </bookViews>
  <sheets>
    <sheet name="Årsm. 2011-12" sheetId="1" r:id="rId1"/>
    <sheet name="Årsm. 2012-13" sheetId="4" r:id="rId2"/>
    <sheet name="Årsm. 2013-14" sheetId="5" r:id="rId3"/>
    <sheet name="Årsm. 2014-15" sheetId="6" r:id="rId4"/>
    <sheet name="Årsm. 2015-16" sheetId="7" r:id="rId5"/>
    <sheet name="Årsm. 2016-17" sheetId="8" r:id="rId6"/>
    <sheet name="Ark2" sheetId="2" r:id="rId7"/>
    <sheet name="Ark3" sheetId="3" r:id="rId8"/>
  </sheets>
  <calcPr calcId="171027"/>
</workbook>
</file>

<file path=xl/calcChain.xml><?xml version="1.0" encoding="utf-8"?>
<calcChain xmlns="http://schemas.openxmlformats.org/spreadsheetml/2006/main">
  <c r="D122" i="8" l="1"/>
  <c r="C122" i="8"/>
  <c r="B122" i="8"/>
  <c r="B123" i="8" s="1"/>
  <c r="B97" i="8" l="1"/>
  <c r="B101" i="8" s="1"/>
  <c r="E97" i="8"/>
  <c r="B76" i="8"/>
  <c r="C88" i="8"/>
  <c r="B8" i="8" l="1"/>
  <c r="C38" i="8"/>
  <c r="C67" i="8" l="1"/>
  <c r="B67" i="8"/>
  <c r="C24" i="8"/>
  <c r="B24" i="8"/>
  <c r="D116" i="7"/>
  <c r="C86" i="7"/>
  <c r="B74" i="7"/>
  <c r="B64" i="7"/>
  <c r="B36" i="7"/>
  <c r="B8" i="7"/>
  <c r="C116" i="7" l="1"/>
  <c r="B116" i="7"/>
  <c r="C64" i="7"/>
  <c r="C36" i="7"/>
  <c r="C23" i="7"/>
  <c r="B23" i="7"/>
  <c r="C117" i="6"/>
  <c r="D117" i="6"/>
  <c r="B118" i="6" s="1"/>
  <c r="B117" i="6"/>
  <c r="C56" i="6"/>
  <c r="C21" i="6"/>
  <c r="B7" i="6"/>
  <c r="C74" i="6"/>
  <c r="B74" i="6"/>
  <c r="B56" i="6"/>
  <c r="C34" i="6"/>
  <c r="B21" i="6"/>
  <c r="C74" i="5"/>
  <c r="B74" i="5"/>
  <c r="B75" i="5" s="1"/>
  <c r="C56" i="5"/>
  <c r="B56" i="5"/>
  <c r="C21" i="5"/>
  <c r="C34" i="5"/>
  <c r="B34" i="5"/>
  <c r="B21" i="5"/>
  <c r="B7" i="5"/>
  <c r="C93" i="4"/>
  <c r="B93" i="4"/>
  <c r="C74" i="4"/>
  <c r="B74" i="4"/>
  <c r="C34" i="4"/>
  <c r="C21" i="4"/>
  <c r="B7" i="4"/>
  <c r="B34" i="4"/>
  <c r="C35" i="4"/>
  <c r="B21" i="4"/>
  <c r="C84" i="1"/>
  <c r="B74" i="1"/>
  <c r="C20" i="1"/>
  <c r="C59" i="1"/>
  <c r="B59" i="1"/>
  <c r="B86" i="1" l="1"/>
  <c r="B58" i="5"/>
  <c r="C37" i="7"/>
  <c r="B117" i="7"/>
  <c r="B75" i="6"/>
  <c r="B58" i="6"/>
  <c r="B76" i="4"/>
  <c r="B94" i="4"/>
  <c r="B60" i="1"/>
  <c r="B63" i="1" s="1"/>
  <c r="B65" i="1" s="1"/>
  <c r="B67" i="1" s="1"/>
  <c r="B7" i="1"/>
  <c r="C32" i="1"/>
  <c r="C33" i="1" s="1"/>
  <c r="B32" i="1"/>
  <c r="B20" i="1"/>
</calcChain>
</file>

<file path=xl/comments1.xml><?xml version="1.0" encoding="utf-8"?>
<comments xmlns="http://schemas.openxmlformats.org/spreadsheetml/2006/main">
  <authors>
    <author>Jonas B Torsvik</author>
  </authors>
  <commentList>
    <comment ref="B15" authorId="0" shapeId="0">
      <text>
        <r>
          <rPr>
            <b/>
            <sz val="9"/>
            <color indexed="81"/>
            <rFont val="Tahoma"/>
            <family val="2"/>
          </rPr>
          <t>Jonas B Torsvik:</t>
        </r>
        <r>
          <rPr>
            <sz val="9"/>
            <color indexed="81"/>
            <rFont val="Tahoma"/>
            <family val="2"/>
          </rPr>
          <t xml:space="preserve">
Kontingent holdes på 2.000,-/år iht. styrevedtak 17.6.15</t>
        </r>
      </text>
    </comment>
    <comment ref="B19" authorId="0" shapeId="0">
      <text>
        <r>
          <rPr>
            <b/>
            <sz val="9"/>
            <color indexed="81"/>
            <rFont val="Tahoma"/>
            <family val="2"/>
          </rPr>
          <t>Jonas B Torsvik:</t>
        </r>
        <r>
          <rPr>
            <sz val="9"/>
            <color indexed="81"/>
            <rFont val="Tahoma"/>
            <family val="2"/>
          </rPr>
          <t xml:space="preserve">
Overføres fra fondskonto iht. vedtak i styret 17.6.15</t>
        </r>
      </text>
    </comment>
  </commentList>
</comments>
</file>

<file path=xl/sharedStrings.xml><?xml version="1.0" encoding="utf-8"?>
<sst xmlns="http://schemas.openxmlformats.org/spreadsheetml/2006/main" count="725" uniqueCount="453">
  <si>
    <t>ASKØY ROTARY KLUBB</t>
  </si>
  <si>
    <t>Regnskap</t>
  </si>
  <si>
    <t>INNTEKTER</t>
  </si>
  <si>
    <t xml:space="preserve">Medl.kontingent  </t>
  </si>
  <si>
    <t>Inntekter spise/prate &amp; arrangement</t>
  </si>
  <si>
    <t>Renter driftskonto</t>
  </si>
  <si>
    <t>Sum</t>
  </si>
  <si>
    <t>UTGIFTER</t>
  </si>
  <si>
    <t>Kontingent Rotary International</t>
  </si>
  <si>
    <t>Kontingent Distrikt 2250</t>
  </si>
  <si>
    <t>Leie av lokale</t>
  </si>
  <si>
    <t>Distriktskonferanse, PETS, m.m.</t>
  </si>
  <si>
    <t>Gaver/foredragsholdere</t>
  </si>
  <si>
    <t>Div. andre utgifter</t>
  </si>
  <si>
    <t>Dugnadsmidler (Messe)</t>
  </si>
  <si>
    <t xml:space="preserve">Budsjett </t>
  </si>
  <si>
    <t xml:space="preserve">2011 - 2012 </t>
  </si>
  <si>
    <t>Årsmelding regnskap for 2011-2012</t>
  </si>
  <si>
    <t>Saldo 17.6.12</t>
  </si>
  <si>
    <t>pr. 17.06.2012</t>
  </si>
  <si>
    <t>Kommentarer</t>
  </si>
  <si>
    <t>Tippemidler</t>
  </si>
  <si>
    <t>Overført fra fondskonto</t>
  </si>
  <si>
    <t>Diverse</t>
  </si>
  <si>
    <t>Postboks, adm. Utgifter</t>
  </si>
  <si>
    <t>Rotaryeffekter</t>
  </si>
  <si>
    <t>Saldo pr. 1.7.12</t>
  </si>
  <si>
    <t>Ligger i kostnader spise/prate</t>
  </si>
  <si>
    <t>Overskudd</t>
  </si>
  <si>
    <t>Driftskonto 6515.11.32086</t>
  </si>
  <si>
    <t>Fondskonto 6515.66.36511</t>
  </si>
  <si>
    <t>Prosjekt/Messekonto 6515.06.33626</t>
  </si>
  <si>
    <t>Totalbeholdning</t>
  </si>
  <si>
    <t>web, porto, postkasse, gebyr</t>
  </si>
  <si>
    <t>Oversikt fondsmidler pr. 17.06.12</t>
  </si>
  <si>
    <t>Nordea 6515.66.36511</t>
  </si>
  <si>
    <t>INN</t>
  </si>
  <si>
    <t>UT</t>
  </si>
  <si>
    <t>Overføres 2012/13</t>
  </si>
  <si>
    <t>Beholdning pr 05.08.11</t>
  </si>
  <si>
    <t>Renter pr 31.12.11</t>
  </si>
  <si>
    <t>Disponert 2011/2012 ihht vedtak:</t>
  </si>
  <si>
    <t>100.000</t>
  </si>
  <si>
    <t>Torgalmenningen Rotaryklubb</t>
  </si>
  <si>
    <t>Polio Torgalmenningen 16.juni</t>
  </si>
  <si>
    <t>Fargespill Askøy Kommune</t>
  </si>
  <si>
    <t>Skolepenger til Tom høste- 11, 11.08</t>
  </si>
  <si>
    <t>Magne Magnussen, taxi flerkulturell aft.</t>
  </si>
  <si>
    <t>Anne Fuhr 20.09</t>
  </si>
  <si>
    <t>Tom feb-12, div. utgifter</t>
  </si>
  <si>
    <t>PHF</t>
  </si>
  <si>
    <t>Røde kors Askøy</t>
  </si>
  <si>
    <t>Skolepenger til Tom våren 2012</t>
  </si>
  <si>
    <t>Ildsjelpris</t>
  </si>
  <si>
    <t>Prosjekt bil Litauen</t>
  </si>
  <si>
    <t>Musikal Annie v/ Marianne Juvik</t>
  </si>
  <si>
    <t>Tom- utgifter til videre prosjekter</t>
  </si>
  <si>
    <t>Colibri-Children at risk Fondation</t>
  </si>
  <si>
    <t>Utsettes til høsten</t>
  </si>
  <si>
    <t>Askøy Voksenopplæring, flagg I. Alvær</t>
  </si>
  <si>
    <t>div omkostninger bank 5.8-31.12</t>
  </si>
  <si>
    <t>Fortløpende saldo</t>
  </si>
  <si>
    <t>Overskudd fra messe 2012</t>
  </si>
  <si>
    <t>Overført driftskonto 13.09.11 iht. vedtak</t>
  </si>
  <si>
    <t>Saldo Fond pr 15.06.12</t>
  </si>
  <si>
    <t>Midler overføres 2012/13</t>
  </si>
  <si>
    <t>Disponibelt pr. 17.06.12</t>
  </si>
  <si>
    <t>Saldo fondskonto pr. 17.06.12</t>
  </si>
  <si>
    <t>Differanse</t>
  </si>
  <si>
    <t>Betales innen 30.6, få kontonr.</t>
  </si>
  <si>
    <t>Mindre beløp betalt.</t>
  </si>
  <si>
    <t>I siste styremøte 15.06 vedtok styret å gi 3.000 til Askøy Voksenopplæring ifbm. Innkjøp nasjonalflagg nasjonaliteter representert på Askøy.</t>
  </si>
  <si>
    <r>
      <t xml:space="preserve">Pga. uavklaringer i forhold til bl.a. Fargespill, PHF, Colibrisentrene og ildsjelpris vil ca. </t>
    </r>
    <r>
      <rPr>
        <b/>
        <i/>
        <sz val="10"/>
        <color rgb="FFFF0000"/>
        <rFont val="Arial"/>
        <family val="2"/>
      </rPr>
      <t>24.000</t>
    </r>
    <r>
      <rPr>
        <i/>
        <sz val="10"/>
        <color rgb="FFFF0000"/>
        <rFont val="Arial"/>
        <family val="2"/>
      </rPr>
      <t xml:space="preserve"> bli overført neste års budsjett/høst-12</t>
    </r>
  </si>
  <si>
    <t>Spise/pratemøter</t>
  </si>
  <si>
    <t>DRIFTSREGNSKAP, 6515.11.32086</t>
  </si>
  <si>
    <t>inn 2012</t>
  </si>
  <si>
    <t>ut 2012</t>
  </si>
  <si>
    <t>Inntekter kafe</t>
  </si>
  <si>
    <t>saldo konto pr. 01.01.11 + renter</t>
  </si>
  <si>
    <t>Sum inntekter</t>
  </si>
  <si>
    <t>Trykkeri</t>
  </si>
  <si>
    <t>Utsending</t>
  </si>
  <si>
    <t>Premier</t>
  </si>
  <si>
    <t>div utlegg</t>
  </si>
  <si>
    <t>Utlegg mat kafe</t>
  </si>
  <si>
    <t>omkostninger bank</t>
  </si>
  <si>
    <t>Overføring til Fenring</t>
  </si>
  <si>
    <t>saldo konto etter avslutning</t>
  </si>
  <si>
    <t>Sum utgifter</t>
  </si>
  <si>
    <t>REGNSKAP YRKESMESSE 2012</t>
  </si>
  <si>
    <t>OVERSKUDD,overført til fondskonto</t>
  </si>
  <si>
    <t>Annonseinntekter</t>
  </si>
  <si>
    <t>Her mangler innbetaling høst-11</t>
  </si>
  <si>
    <t>Mangler 4 innbetalinger</t>
  </si>
  <si>
    <t>18.06.12: Jonas B. Torsvik, kasserer</t>
  </si>
  <si>
    <t>Årsmelding regnskap for 2012-2013</t>
  </si>
  <si>
    <t>Saldo 30.6.13</t>
  </si>
  <si>
    <t xml:space="preserve">2012 - 2013 </t>
  </si>
  <si>
    <t>Omkostninger</t>
  </si>
  <si>
    <t>Saldo pr.30.06.13</t>
  </si>
  <si>
    <t>1. ekstrabetaling distrikt fra 2011</t>
  </si>
  <si>
    <t>Brønnøysund, web, kopiering</t>
  </si>
  <si>
    <t>Beholdning pr 01.07.12</t>
  </si>
  <si>
    <t>Oversikt fondsmidler pr. 30.06.13</t>
  </si>
  <si>
    <t>Overført fra messekonto, ref. prosjekter/gebyrer</t>
  </si>
  <si>
    <t>Overskudd Yrkesmesse</t>
  </si>
  <si>
    <t>Kommentar</t>
  </si>
  <si>
    <t>Brukt prosjektkonto, ref. gebyr.</t>
  </si>
  <si>
    <t>Tilbakført lån fra årets begynnelse til løpende utgifter</t>
  </si>
  <si>
    <t>Fra driftskonto</t>
  </si>
  <si>
    <t>Bilprosjekt Litauen, transport av bil</t>
  </si>
  <si>
    <t>Utgifter bil Litauen</t>
  </si>
  <si>
    <t>Skolepenger Tom Okoth høsten 2012(900 USD)</t>
  </si>
  <si>
    <t>Gebyr overføring skolepenger Tom Okoth</t>
  </si>
  <si>
    <t>Penger til Tom div. utgifter( 300 USD).</t>
  </si>
  <si>
    <t>Omkostninger  penger til Tom</t>
  </si>
  <si>
    <t>Bidrag til Musikal Annie v/ Marianne Sæbø Juvik, skulle vært betalt forrige år.</t>
  </si>
  <si>
    <t>PHF- Lars Juvik, betalt til RI 1000 USD</t>
  </si>
  <si>
    <t>PHF- medalje Lars Juvik, betalt til RI 15 USD</t>
  </si>
  <si>
    <t>Comenius: Fredsbevarende arbeid i regi av EU som Ravnager Ungdomsskole deltar i.</t>
  </si>
  <si>
    <t>Askøy CISV- Interchange, utveksling skoleungdommer mellom Askøy og Brasil</t>
  </si>
  <si>
    <t>Askøy Røde kors prosjekt" Sommerfugl",  "avskaffing av vold mot kvinner"</t>
  </si>
  <si>
    <t>Overført til prosjektkonto for utbetaling til: Anni Musikal 10.000, Transport bil Litauen 5282,68, "Eldrefest 1.oktober"</t>
  </si>
  <si>
    <t>Overført  til driftskonto, ref. vedtak i klubben 27.09</t>
  </si>
  <si>
    <t>Overført til Prosjektkonto for utbetaling til fondsutbetalinger ut 2012</t>
  </si>
  <si>
    <t>Omkostninger pr.31.12.12</t>
  </si>
  <si>
    <t>Omkostninger 2012, transaksjoner over 12 uttak</t>
  </si>
  <si>
    <t>Skolepenger Tom Okoth vår 2013(778 USD)</t>
  </si>
  <si>
    <t>Askøy VGS-Klassetur til Bornholm</t>
  </si>
  <si>
    <t>Gegyr</t>
  </si>
  <si>
    <t>Rotary International- PHF</t>
  </si>
  <si>
    <t>Polio Plus, iht. vedtak i klubben 2.5.13</t>
  </si>
  <si>
    <t>"The Paul Harris Fellow Medallion" Helge Sølsnes</t>
  </si>
  <si>
    <t>Støtte bussprosjekt Litauen, iht. vedtak 2.5.13</t>
  </si>
  <si>
    <t>Støtte til Tom Okoth, iht. vedtak 2.5.13</t>
  </si>
  <si>
    <t>Gebyr/omkostninger april-mai</t>
  </si>
  <si>
    <t>Utgifter tur til Ramshomen 19.06</t>
  </si>
  <si>
    <t>Totalt</t>
  </si>
  <si>
    <t>Renter pr 31.12.12</t>
  </si>
  <si>
    <t>Beholdning 1.7.12</t>
  </si>
  <si>
    <t>Saldo pr. 1.7.13</t>
  </si>
  <si>
    <t>REGNSKAP YRKESMESSE 2013</t>
  </si>
  <si>
    <t>inn 2013</t>
  </si>
  <si>
    <t>ut 2013</t>
  </si>
  <si>
    <t>eli utsending etc</t>
  </si>
  <si>
    <t>Helge posten</t>
  </si>
  <si>
    <t>blad</t>
  </si>
  <si>
    <t>utforming kart</t>
  </si>
  <si>
    <t>meny mat</t>
  </si>
  <si>
    <t>gavekort</t>
  </si>
  <si>
    <t>ekstra posten</t>
  </si>
  <si>
    <t>feil innbetaling - regulert</t>
  </si>
  <si>
    <t>omkost</t>
  </si>
  <si>
    <t>premier</t>
  </si>
  <si>
    <t>overføring til Fenring</t>
  </si>
  <si>
    <t>Totalt:</t>
  </si>
  <si>
    <t>Overført til fondskonto 16.04.</t>
  </si>
  <si>
    <t>18.08.13: Jonas B. Torsvik, kasserer</t>
  </si>
  <si>
    <t>Saldo pr. 30.06.13</t>
  </si>
  <si>
    <t>Kontoreguleringer</t>
  </si>
  <si>
    <t>inngående saldo, lånt fra prosjektkonto, feilførte innbetalinger</t>
  </si>
  <si>
    <t>Feilførte innbetalinger, tilbakeført "lån" fra prosjektkonto</t>
  </si>
  <si>
    <t>Saldo 1.7.13</t>
  </si>
  <si>
    <t>OBS! Status pr. 20.06.14</t>
  </si>
  <si>
    <t>2013 - 2014</t>
  </si>
  <si>
    <t>Beholdning pr 01.07.13</t>
  </si>
  <si>
    <t>REGNSKAP YRKESMESSE 2014</t>
  </si>
  <si>
    <t>inn 2014</t>
  </si>
  <si>
    <t>ut 2014</t>
  </si>
  <si>
    <t xml:space="preserve">Overført til fondskonto </t>
  </si>
  <si>
    <t>Beholdning 1.7.13</t>
  </si>
  <si>
    <t>Oversikt fondsmidler pr. 20.06.14</t>
  </si>
  <si>
    <t>Årsmelding regnskap for 2013-2014</t>
  </si>
  <si>
    <t>Sommer- og prate/spisemøter</t>
  </si>
  <si>
    <t>Innkjøp av Rotary-effekter</t>
  </si>
  <si>
    <t>Her gjenstår faktura på 2500,- med forfall 30.06</t>
  </si>
  <si>
    <t>Avholdt i Bergen</t>
  </si>
  <si>
    <t>Annonser, kopiering Askøy Kommune, gebyr bank</t>
  </si>
  <si>
    <t>Omkostninger Bank, kopiering, , profilering/annonser</t>
  </si>
  <si>
    <t>Web Computing, Revy Marit Voldsæter, annonser, Lisens StyreWeb</t>
  </si>
  <si>
    <t>Diverse, Revy Marit Voldsæter</t>
  </si>
  <si>
    <t>Saldo pr. 20.06.14</t>
  </si>
  <si>
    <t>Inngående saldo pr.1.7.13: 5015,-</t>
  </si>
  <si>
    <t>Os Rotary, tur til Ramsholmen</t>
  </si>
  <si>
    <t>Bilgodtgjørelse Ragnar Jakobsen tur Ramshomen</t>
  </si>
  <si>
    <t>Bilgodtgjørelse Arne Dale tur Ramshomen</t>
  </si>
  <si>
    <t>Bidrag til driftskonto iht. vedtak i klubben</t>
  </si>
  <si>
    <t>Kontoregulering ifbm. Fondsutbet.fra prosjektkonto</t>
  </si>
  <si>
    <t>Tilbakeført fondsmidler fra messekonto</t>
  </si>
  <si>
    <t>Renter 2013</t>
  </si>
  <si>
    <t>Annonse fra BG- Hanøytangen. Feil konto</t>
  </si>
  <si>
    <t>Tilbakeført til messekonto v/ Eli</t>
  </si>
  <si>
    <t>Støtte til Musikalhuset, oppsetting Oliver</t>
  </si>
  <si>
    <t>Støtte til CISV- barneleir, aktivitet på Askøy</t>
  </si>
  <si>
    <t>Mottatt fra AFRK for støtte til Zansibarprosjektet</t>
  </si>
  <si>
    <t>Støtte til Zansibarprosjektet v/ Haukeland Sykehus</t>
  </si>
  <si>
    <t>Overskudd fra Yrkesmessen</t>
  </si>
  <si>
    <t>Betaling flyreise TomOkoth, besøk AR 8-20 juni</t>
  </si>
  <si>
    <t>Saldo pr. 20.6.14</t>
  </si>
  <si>
    <t>Utsending (Eli og Helge)</t>
  </si>
  <si>
    <t>Ikke innbetalt annonse</t>
  </si>
  <si>
    <t>øreballanse</t>
  </si>
  <si>
    <t>Renter</t>
  </si>
  <si>
    <t>Saldo messekonto pr. 20.06.13</t>
  </si>
  <si>
    <t>Innbetalt kontingent Bente Fauskanger</t>
  </si>
  <si>
    <t>Overført fra fondskonto for utbetalinger prosjekter</t>
  </si>
  <si>
    <t>Helse Bergen, Zanzibar prosjekt</t>
  </si>
  <si>
    <t>Tilbakeført kontingent Bente Fauskanger til driftsknto.</t>
  </si>
  <si>
    <t>ShelterBox Norway 2 stk., 1 fra AR og 1 forskuddtert for Tertnes Holding</t>
  </si>
  <si>
    <t>Alternativ Jul Askøy</t>
  </si>
  <si>
    <t xml:space="preserve">Overført til prosjektkonto til å dekke 4 shelterboxer </t>
  </si>
  <si>
    <t xml:space="preserve">Tilbakeført pga. ikke bheov, nok penger til shelterbox </t>
  </si>
  <si>
    <t>Tilbakeført fra prosjektkonto da dette beløp ble forskuddtert av AR til kjøp av 1 shelterbox fra Tertnes Holding 11.12 , se billag 4.</t>
  </si>
  <si>
    <t>Overført fra prosjektkonto til utbetaling 4 shelterboxer</t>
  </si>
  <si>
    <t>Betalt 4 shelterboxer, Shelterbox Norway</t>
  </si>
  <si>
    <t>Tilbakeført midler til fondskonto</t>
  </si>
  <si>
    <t>Prosjekt Messekonto: Brukt til utbetalinger fra fondskonto pga. gebyrbegrensninger</t>
  </si>
  <si>
    <t>inn høst-13</t>
  </si>
  <si>
    <t>ut-høst 13</t>
  </si>
  <si>
    <t>Jonas B. Torsvik, kasserer</t>
  </si>
  <si>
    <t>Se regnskap lenger nede!</t>
  </si>
  <si>
    <t>Fondsmidler 2013 - 2014</t>
  </si>
  <si>
    <t>Vedtak:</t>
  </si>
  <si>
    <t>For Rotaryåret 2013 - 2014 kan inntil kr 100 000 bevilges fra klubbens fond etter retningslinjer gitt av statuttene for fondet.</t>
  </si>
  <si>
    <r>
      <t>I tillegg</t>
    </r>
    <r>
      <rPr>
        <b/>
        <sz val="12"/>
        <color theme="1"/>
        <rFont val="Calibri"/>
        <family val="2"/>
        <scheme val="minor"/>
      </rPr>
      <t xml:space="preserve"> har klubben vedtatt å overføre inntil kr. 20 000 fra fondet til driften dette rotaryåret og inntil kr. 10 000 til annonser/markedsføring av klubben.</t>
    </r>
  </si>
  <si>
    <t xml:space="preserve">Prosjekt </t>
  </si>
  <si>
    <t>Internasjonale</t>
  </si>
  <si>
    <t>Prosjekt</t>
  </si>
  <si>
    <t>Store humanitære</t>
  </si>
  <si>
    <t>Prosjekt (N/IN*)</t>
  </si>
  <si>
    <t>Lokale prosjekt</t>
  </si>
  <si>
    <t>Barn og unge</t>
  </si>
  <si>
    <t xml:space="preserve">Ildsjel/talent/ærespris </t>
  </si>
  <si>
    <t>PHF 2013</t>
  </si>
  <si>
    <t>Flerkulturell  Aften</t>
  </si>
  <si>
    <t>Polio Plus</t>
  </si>
  <si>
    <t>RYLA</t>
  </si>
  <si>
    <t>”Alternativ Jul på Askøy” (inntil 12 x 300)</t>
  </si>
  <si>
    <t xml:space="preserve">Eldrekveld </t>
  </si>
  <si>
    <t>Tur Ramsholmen ? (Prosjektkomiteen)</t>
  </si>
  <si>
    <t>Tom – besøk til Norge (prosjektkomiteen)</t>
  </si>
  <si>
    <t>Fellesprosjekt Sotra /Zanzibar ??</t>
  </si>
  <si>
    <t>Shelterbox</t>
  </si>
  <si>
    <t>Musikal Oliver  (styrets innstlling)</t>
  </si>
  <si>
    <t>CISV leir (styrets innstilling)</t>
  </si>
  <si>
    <t>Rest disponibelt våren 2014</t>
  </si>
  <si>
    <t>Fordeling pr dato:</t>
  </si>
  <si>
    <t>Vedtatt disponert i 2013 - 2014</t>
  </si>
  <si>
    <t>Kommentarer:</t>
  </si>
  <si>
    <t>Sorte tall:  Vedtatt og betalt ut</t>
  </si>
  <si>
    <t xml:space="preserve">Røde tall:  Ikke endelig vedtatt, men prosjekt som er foreslått og diskutert tidligere.  </t>
  </si>
  <si>
    <t xml:space="preserve">Grønne tall:  Nye søknader pr februar med styrets innstiling + oversikt over rest midler.                                      </t>
  </si>
  <si>
    <t>Årsmelding regnskap for 2014-2015</t>
  </si>
  <si>
    <t>OBS! Status pr. 14.06.15</t>
  </si>
  <si>
    <t>Saldo 1.7.14</t>
  </si>
  <si>
    <t>Beholdning pr 01.07.14</t>
  </si>
  <si>
    <t>Web Computing,  annonser, Lisens StyreWeb</t>
  </si>
  <si>
    <t>Avholdt i Bergen. Pets Førde</t>
  </si>
  <si>
    <t>2014 - 2015</t>
  </si>
  <si>
    <t>Beholdning 1.7.14</t>
  </si>
  <si>
    <t>John Ivar + Bente Fengesdal sluttet</t>
  </si>
  <si>
    <t>Inngående saldo pr.1.7.14: 3162,-</t>
  </si>
  <si>
    <t>Bidrag fra messe til drift 20.000+ 2 ganger 5.000 til drift + div.</t>
  </si>
  <si>
    <t>Oversikt fondsmidler pr. 14.06.15</t>
  </si>
  <si>
    <t>Saldo pr. 14.6.15</t>
  </si>
  <si>
    <t>REGNSKAP YRKESMESSE 2015</t>
  </si>
  <si>
    <t>Saldo messekonto pr. 14.06.15</t>
  </si>
  <si>
    <t>inn 2015</t>
  </si>
  <si>
    <t>ut 2015</t>
  </si>
  <si>
    <t>Museum Vest, gruppe 17.6.14</t>
  </si>
  <si>
    <t>Overført iht. vedtak i klubben, driftsmidler</t>
  </si>
  <si>
    <t>Talentpris til Torry Andreassen Larsen, turner</t>
  </si>
  <si>
    <t>Eldrefest 1.oktober-Frivillihghetsentralen</t>
  </si>
  <si>
    <t>Alternativ Jul på Askøy</t>
  </si>
  <si>
    <t>Renter 2014</t>
  </si>
  <si>
    <t>Støtte til Tom`s hus</t>
  </si>
  <si>
    <t>Brønnboringsprosjekt, innbet. Til konto Eli Lexander</t>
  </si>
  <si>
    <t>Overført til driftskonto, fortløpende utgifter</t>
  </si>
  <si>
    <t>PHF- Eli Lexander</t>
  </si>
  <si>
    <t>Innsamlingsaksjon Rotary i 110- End Polio Now</t>
  </si>
  <si>
    <t>Melodi Grand Prix Klepepstø Ungdomskole</t>
  </si>
  <si>
    <t>Overført til driftskonto for drift</t>
  </si>
  <si>
    <t>Gave til Tom`s hus Kenya iht. styrevedtak 13.05</t>
  </si>
  <si>
    <t>Overskudd Yrkesmesse overført fra Messekonto</t>
  </si>
  <si>
    <t>Gebyrer bank</t>
  </si>
  <si>
    <t>For Rotaryåret 2014 - 2015 kan inntil kr 100 000 bevilges fra klubbens fond etter retningslinjer gitt av statuttene for fondet.</t>
  </si>
  <si>
    <t>PHF 2015</t>
  </si>
  <si>
    <t>REGNSKAP  Prosjekt 2014-2015</t>
  </si>
  <si>
    <t>6504 05 75051- Prosjektkonto(etabl. Des.13)</t>
  </si>
  <si>
    <t>Bank</t>
  </si>
  <si>
    <t>Innsamlinger</t>
  </si>
  <si>
    <t>Dato</t>
  </si>
  <si>
    <t>Tekst</t>
  </si>
  <si>
    <t>Bilag.nr:</t>
  </si>
  <si>
    <t>Saldo, restbeløp Shelterbox innsamlinger</t>
  </si>
  <si>
    <t>Innsamlinger Brønnboringsprosjekt Kenya</t>
  </si>
  <si>
    <t>Overført til brønnboringsprosjekt v/ Eli Lexander</t>
  </si>
  <si>
    <t>Bronnboringsprosjekt Kenya(Tom`s landsby)</t>
  </si>
  <si>
    <t>Tom – Støtte til husbygging</t>
  </si>
  <si>
    <t>Melodi Grand Prix, Kleppestø Ungdomskole</t>
  </si>
  <si>
    <t xml:space="preserve">Museum Vest </t>
  </si>
  <si>
    <t>Innsamlingsaksjon Rotary i 110-End Polio</t>
  </si>
  <si>
    <t>Eldretur til Øygarden juni-15</t>
  </si>
  <si>
    <t>Totalt 2014-15</t>
  </si>
  <si>
    <t>ikke betalt pr. 14.6.15</t>
  </si>
  <si>
    <t>Årsmelding regnskap for 2015-2016</t>
  </si>
  <si>
    <t>2015 - 2016</t>
  </si>
  <si>
    <t>Prosjektkonto 6515.06.33626</t>
  </si>
  <si>
    <t xml:space="preserve">Inngående saldo pr.1.7.15: </t>
  </si>
  <si>
    <t>For Rotaryåret 2015 - 2016 kan inntil kr 100 000 bevilges fra klubbens fond etter retningslinjer gitt av statuttene for fondet.</t>
  </si>
  <si>
    <t>Saldo 1.7.15</t>
  </si>
  <si>
    <t>Saldo pr. 14.06.16</t>
  </si>
  <si>
    <t>Beholdning 1.7.15</t>
  </si>
  <si>
    <t>Saldo pr. 14.6.16</t>
  </si>
  <si>
    <t>Messekonto 6515.06.33626</t>
  </si>
  <si>
    <t>Status pr. 14.06.16- Noter til årsmeldingen</t>
  </si>
  <si>
    <t>Kontoen disponeres av Eli Lexander og prosjektgruppen for Koguta Village Kenya, derfor viser bare saldo, men ikke regnskap i meldingen.</t>
  </si>
  <si>
    <t>1 innbetaling i juni på fjorårets regnskap</t>
  </si>
  <si>
    <t>Inntekter dekker ikke utgifter, mye blomsterutgifter inneværende år.</t>
  </si>
  <si>
    <t>Distriktskonferanse/Pets</t>
  </si>
  <si>
    <t>Egenandel nye fleecejakker til medlemmer</t>
  </si>
  <si>
    <t>Lavere enn året før da vi passerte 1000,-</t>
  </si>
  <si>
    <t>Innbefatter inngående saldo 1.7.15: 3817,22, 10.000,- fra fondskonto til profilering+ 10.000,- merutgift. Drift</t>
  </si>
  <si>
    <t>Her mangler mai og juni: mai kommer kanskje i forbindelse med sluttregnskapet.</t>
  </si>
  <si>
    <t>Omkostninger Bank, styreweb, postboks Kleppesetø Senter.</t>
  </si>
  <si>
    <t>Annonser, profilering AV</t>
  </si>
  <si>
    <t>OBS! Overført 10.000 fra fondsmidler som er intektsført.</t>
  </si>
  <si>
    <t>Beholdning pr 01.07.15</t>
  </si>
  <si>
    <t>Innbetalt fra ledsager PETS innkomne president.</t>
  </si>
  <si>
    <t>Distriktskonferanse Førde: Jonas+Per-Ove, Pets Solstrand: Knut Hanselmann m/ledsager, Jonas, Per-Ove.</t>
  </si>
  <si>
    <t>Overført fra fondskonto til drift av klubben.</t>
  </si>
  <si>
    <t>Både inntekter og utgiftere er noe høyere enn budsjettert for året, nødvendig med noe mer til drift, samt profilering/annonsering  fra fondskonto.</t>
  </si>
  <si>
    <t>Yrkesmessen har gitt ca. 25.000,- mer i år, samt at klubben ga ekstrabidrag til Koguta village på 30.000, fondet er på 334.210,- pr. 14.6.16</t>
  </si>
  <si>
    <t>Tilbakebetalt 1.809 fra Posten ifbm. Yrkesmessen, overført til fondskonto 13.6.16</t>
  </si>
  <si>
    <t>Eldretur til Øygarden, Museum Vest</t>
  </si>
  <si>
    <t>Overført til driftskonto iht. vedtak</t>
  </si>
  <si>
    <t>Transport eldretur Øygarden</t>
  </si>
  <si>
    <t>RI- PHF Dag Lindebjerg</t>
  </si>
  <si>
    <t>Overført til prosjektkonto, utgifter round trip</t>
  </si>
  <si>
    <t>RI-PHF Terje Bøe</t>
  </si>
  <si>
    <t>Julefest 8.des.15 Askøy Røde Kors</t>
  </si>
  <si>
    <t>Fleecejakker m/logo alle medl. Bedriftsprofil AS</t>
  </si>
  <si>
    <t>renter 2015</t>
  </si>
  <si>
    <t>Støtte til Kleppestø U.S. Grand Prix 2016</t>
  </si>
  <si>
    <t>Overført midler til driftskonto</t>
  </si>
  <si>
    <t>Roeren Kjell Tore Solkvang, innkjøpt 10 bøker</t>
  </si>
  <si>
    <t>Overført overskudd fra yrkesmessen 2016</t>
  </si>
  <si>
    <t>Støtte til Koguta Village iht. vedtak i klubben 17.3</t>
  </si>
  <si>
    <t>Lapskaus til Yrkesmessen(sen faktura)</t>
  </si>
  <si>
    <t>Støtte til ULVIS</t>
  </si>
  <si>
    <t>Overført driftskonto for dekning fortløpende kostnader</t>
  </si>
  <si>
    <t>Kjøkkenøy Ravnanger Bo &amp; Omsorgsenter</t>
  </si>
  <si>
    <t>Hvitevarer Ravnanger Bo&amp;Omsorgsenter</t>
  </si>
  <si>
    <t>Talentpris Benjamin Rasmus Aasebø</t>
  </si>
  <si>
    <t>Overført restbeløp fra messekonto(Posten)</t>
  </si>
  <si>
    <t>Gjennomført i juni</t>
  </si>
  <si>
    <t>Vedtak på 10.000,- til profilering og annonsering, brukt en del mer.</t>
  </si>
  <si>
    <t>Ekstraordinært vedtak i klubben.</t>
  </si>
  <si>
    <t>Annonseinntekter*</t>
  </si>
  <si>
    <t>renter</t>
  </si>
  <si>
    <t xml:space="preserve">saldo konto </t>
  </si>
  <si>
    <t>OVERSKUDD:</t>
  </si>
  <si>
    <t>inn 2016</t>
  </si>
  <si>
    <t>ut 2016</t>
  </si>
  <si>
    <t>REGNSKAP YRKESMESSE 2016</t>
  </si>
  <si>
    <t>Annonseinntekter var rekordstor i år mot 233.400,- i fjor, en økning med 32500,-/14%</t>
  </si>
  <si>
    <t>Økte kostnader på.ca. 8.000,- til trykkeri fra i fjor.</t>
  </si>
  <si>
    <t>Overskuddet i fjor ble 125.445,-, en økning på 22.492,-</t>
  </si>
  <si>
    <t>Samme som i fjor, selv om annonsesalg burde vært bedre, men god deltakelse på Yrkesmessen.</t>
  </si>
  <si>
    <t>REGNSKAP  Prosjektkonto  2015-2016</t>
  </si>
  <si>
    <t>Prosjektkontoen har i sin helhet dette året vært disponert av støttegruppen til Koguta Village i Kenya og er derfor ikke en del av regnskapet til Askøy Rotary.</t>
  </si>
  <si>
    <t>Ekstrabevilgning gjort av styret innenfor gjeldende rammmer, men klubben ikke informert iht. vedtekter</t>
  </si>
  <si>
    <t>Styret har tatt kritikk på dette og har innskjerpet rutinene, fondsvedtekter lagt på websider + styreweb.</t>
  </si>
  <si>
    <t>Totalt 2015-16</t>
  </si>
  <si>
    <t>Noen småjusteringer  gebyrer.</t>
  </si>
  <si>
    <t>Eldretur Øygarden</t>
  </si>
  <si>
    <t>PHF Dag Lindebjerg og Terje Bøe</t>
  </si>
  <si>
    <t>Roundtrip august</t>
  </si>
  <si>
    <t>Oversikt  brukte fondsmidler pr. 14.06.16</t>
  </si>
  <si>
    <t>Askøy Bo&amp;Omsorgsenter</t>
  </si>
  <si>
    <t>Talentpris Benjamin Rasmus Aasebø, skuespiller</t>
  </si>
  <si>
    <t>Fordeling Fondsmidler etter 1/3 til hver prinsippet.</t>
  </si>
  <si>
    <t>Dette året gikk det mye til lokale prosjekter, Zanzibar prosjektet nok en gang utsatt. Derfor gitt bidrag til Koguta Village. Som regnskapet for fondet viser så har en også kostet nye fleecejakker,</t>
  </si>
  <si>
    <t>drift av klubben, profilering.</t>
  </si>
  <si>
    <t>Jonas B. Torsvik</t>
  </si>
  <si>
    <t>kasserer.</t>
  </si>
  <si>
    <t>Selv om mye penger er brukt av fondet i år er allikevel saldoen høyere enn inngangen på året.</t>
  </si>
  <si>
    <t>Saldo 1.7.17</t>
  </si>
  <si>
    <t>2016 - 2017</t>
  </si>
  <si>
    <t>Oversikt  brukte fondsmidler pr. 30.06.17</t>
  </si>
  <si>
    <t>Beholdning 1.7.17</t>
  </si>
  <si>
    <t>inn 2017</t>
  </si>
  <si>
    <t>ut 2017</t>
  </si>
  <si>
    <t>Totalt 2016-17</t>
  </si>
  <si>
    <t>Status pr. 30.06.17- Noter til årsmeldingen</t>
  </si>
  <si>
    <t>Årsmelding regnskap for 2016-2017</t>
  </si>
  <si>
    <t>Momskompensajon fra D-2250</t>
  </si>
  <si>
    <t>Momskompensasjon ikke budsjettert grunnet usikkerhet beløp</t>
  </si>
  <si>
    <t>Dyre blomster, kranser.</t>
  </si>
  <si>
    <t>Annonsering,Profilering, medlemsrekruttering</t>
  </si>
  <si>
    <t>Div. utgifter arr.22.mai i Logen, flyreiser Stavanger.</t>
  </si>
  <si>
    <t>Ikke mottatt faktura fra jan-juni</t>
  </si>
  <si>
    <t>Tilbakebetalt medlem påmelding Logen arr. 22.mai</t>
  </si>
  <si>
    <t>Overføring til driftskonto gjøres i juli, 7.500,- i påvente tilbakebetaling Sotra Videregåenede.</t>
  </si>
  <si>
    <t>Beholdning pr 01.07.16</t>
  </si>
  <si>
    <t>Annonsering, profilering</t>
  </si>
  <si>
    <t>Fra fondskonto</t>
  </si>
  <si>
    <t>Omkostninger, porto,web.</t>
  </si>
  <si>
    <t>Mangler faktura lokalleie og utgifter sommerfest.</t>
  </si>
  <si>
    <t>Eli og proskjektgruppen Koguta Village bruker ikke lenger denne kontoen</t>
  </si>
  <si>
    <t>Museum Vest, eldretur Øygarden</t>
  </si>
  <si>
    <t>Støtte til Koguta Village, vedtatt i klubbmøte 11.8</t>
  </si>
  <si>
    <t>Overført til drift, overkudd yrkesmesse, annonsering</t>
  </si>
  <si>
    <t>Fra Fenring: bidrag til prosjekt Zanzibar</t>
  </si>
  <si>
    <t>Avsluttet prosjekt Zanzibar: 30.000 fra AR 10.000 fra Fenring</t>
  </si>
  <si>
    <t>Støtte til Askøy Revmatikerforening etter vedtak på møte 17.11</t>
  </si>
  <si>
    <t>Støtte til Julefest Askøy Røde kors</t>
  </si>
  <si>
    <t>Renter 2016</t>
  </si>
  <si>
    <t>Talentpris 2017 Casper Stornes, triathlon</t>
  </si>
  <si>
    <t>Bidrag nytt sceneteppe aula Askøy VG.skole</t>
  </si>
  <si>
    <t>Støtte til Kleppestø Ungdomskole Grand Prix 2017</t>
  </si>
  <si>
    <t>Overført overskudd fra Yrkesmessen</t>
  </si>
  <si>
    <t>Tilbakeført til messekonto grunnet manglende avsetning til drift, ref. styremøte samme dag.</t>
  </si>
  <si>
    <t>Overskudd Yrkesmessen</t>
  </si>
  <si>
    <t>Støtte til TBF reise Tom Okoth til Norge i juni</t>
  </si>
  <si>
    <t>Gebyrer</t>
  </si>
  <si>
    <t>Overskuddet opprinnelig opplyst til 147244,-, men 7500,- må tilbakebetales dobbelannonse Sotra VG</t>
  </si>
  <si>
    <t>Dugnadsmidler holdes igjen og overføres driftskonto juli-17</t>
  </si>
  <si>
    <t>Saldo 23.4.2017: 168249,-</t>
  </si>
  <si>
    <t>* Sceneteppe:  Ble utbetalt fra Fondskonto 6.3, ref. lokale fondsmidler.</t>
  </si>
  <si>
    <t xml:space="preserve"># Overføring Fenring:  Kalkulert i forhold til innsats - bl.a. annonsesalg  (formel)  </t>
  </si>
  <si>
    <t>Fordeling av overskudd behandlet i styremøte 23.4.2017:</t>
  </si>
  <si>
    <t>Sotra Videregående tilbakebetales dobbel annonse</t>
  </si>
  <si>
    <t>Dugnadspenger fra Yrkesmessen overføres drift 2017-18</t>
  </si>
  <si>
    <t>Bidrag til Fenring Rotary deltakelse i Messe</t>
  </si>
  <si>
    <t>Overføres til fond</t>
  </si>
  <si>
    <t>Dobbelannonse Sotra VG.skole må tilbakebetales, ikke mottatt kontnr.</t>
  </si>
  <si>
    <t>Internasjonale Prosjekt</t>
  </si>
  <si>
    <t>Store humanitære Prosjekt (N/IN*)</t>
  </si>
  <si>
    <t>Lokale prosjekt Barn og unge</t>
  </si>
  <si>
    <t>Talentpris</t>
  </si>
  <si>
    <t>PHF 2016-17: Dekkes av poeng</t>
  </si>
  <si>
    <t>Julefest Askøy Røde Kors</t>
  </si>
  <si>
    <t>Betalt 6.12.16</t>
  </si>
  <si>
    <t>Betalt juli-16</t>
  </si>
  <si>
    <t>Koguta Village</t>
  </si>
  <si>
    <t>Betalt august-16</t>
  </si>
  <si>
    <t xml:space="preserve">Fellesprosjekt Sotra /Zanzibar </t>
  </si>
  <si>
    <t>Kleppestø Ungdomskole Grand Prix</t>
  </si>
  <si>
    <t>Støtte sceneteppe aula Askøy vg.Skole</t>
  </si>
  <si>
    <t>Støtte datautstyr Askøy Revmatikerforening</t>
  </si>
  <si>
    <t>kasserer</t>
  </si>
  <si>
    <t>Fondet økt fra fjoråret med ca. 6.000. Beste overskudd yrkesmess jan.17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</si>
</sst>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44" formatCode="_ &quot;kr&quot;\ * #,##0.00_ ;_ &quot;kr&quot;\ * \-#,##0.00_ ;_ &quot;kr&quot;\ * &quot;-&quot;??_ ;_ @_ "/>
    <numFmt numFmtId="43" formatCode="_ * #,##0.00_ ;_ * \-#,##0.00_ ;_ * &quot;-&quot;??_ ;_ @_ "/>
    <numFmt numFmtId="164" formatCode="_ * #,##0_ ;_ * \-#,##0_ ;_ * &quot;-&quot;??_ ;_ @_ "/>
    <numFmt numFmtId="165" formatCode="#,##0_ ;\-#,##0\ "/>
  </numFmts>
  <fonts count="42" x14ac:knownFonts="1">
    <font>
      <sz val="11"/>
      <color theme="1"/>
      <name val="Calibri"/>
      <family val="2"/>
      <scheme val="minor"/>
    </font>
    <font>
      <sz val="11"/>
      <color indexed="8"/>
      <name val="Calibri"/>
      <family val="2"/>
    </font>
    <font>
      <sz val="10"/>
      <name val="Arial"/>
      <family val="2"/>
    </font>
    <font>
      <b/>
      <sz val="10"/>
      <name val="Arial"/>
      <family val="2"/>
    </font>
    <font>
      <sz val="8"/>
      <name val="Calibri"/>
      <family val="2"/>
    </font>
    <font>
      <b/>
      <sz val="11"/>
      <color theme="1"/>
      <name val="Calibri"/>
      <family val="2"/>
      <scheme val="minor"/>
    </font>
    <font>
      <b/>
      <sz val="11"/>
      <name val="Calibri"/>
      <family val="2"/>
      <scheme val="minor"/>
    </font>
    <font>
      <sz val="11"/>
      <color theme="1"/>
      <name val="Calibri"/>
      <family val="2"/>
      <scheme val="minor"/>
    </font>
    <font>
      <b/>
      <sz val="12"/>
      <color theme="1"/>
      <name val="Calibri"/>
      <family val="2"/>
      <scheme val="minor"/>
    </font>
    <font>
      <sz val="11"/>
      <color rgb="FFFF0000"/>
      <name val="Calibri"/>
      <family val="2"/>
      <scheme val="minor"/>
    </font>
    <font>
      <b/>
      <sz val="14"/>
      <color theme="1"/>
      <name val="Calibri"/>
      <family val="2"/>
      <scheme val="minor"/>
    </font>
    <font>
      <b/>
      <sz val="11"/>
      <color rgb="FF00B050"/>
      <name val="Calibri"/>
      <family val="2"/>
      <scheme val="minor"/>
    </font>
    <font>
      <sz val="11"/>
      <name val="Calibri"/>
      <family val="2"/>
      <scheme val="minor"/>
    </font>
    <font>
      <b/>
      <sz val="11"/>
      <color rgb="FF0070C0"/>
      <name val="Calibri"/>
      <family val="2"/>
      <scheme val="minor"/>
    </font>
    <font>
      <sz val="12"/>
      <color theme="1"/>
      <name val="Calibri"/>
      <family val="2"/>
      <scheme val="minor"/>
    </font>
    <font>
      <b/>
      <sz val="12"/>
      <name val="Calibri"/>
      <family val="2"/>
      <scheme val="minor"/>
    </font>
    <font>
      <i/>
      <sz val="11"/>
      <color theme="1"/>
      <name val="Calibri"/>
      <family val="2"/>
      <scheme val="minor"/>
    </font>
    <font>
      <i/>
      <sz val="10"/>
      <color rgb="FFFF0000"/>
      <name val="Arial"/>
      <family val="2"/>
    </font>
    <font>
      <b/>
      <i/>
      <sz val="10"/>
      <color rgb="FFFF0000"/>
      <name val="Arial"/>
      <family val="2"/>
    </font>
    <font>
      <sz val="14"/>
      <color theme="1"/>
      <name val="Calibri"/>
      <family val="2"/>
      <scheme val="minor"/>
    </font>
    <font>
      <sz val="9"/>
      <name val="Arial"/>
      <family val="2"/>
    </font>
    <font>
      <b/>
      <u/>
      <sz val="12"/>
      <color theme="1"/>
      <name val="Calibri"/>
      <family val="2"/>
      <scheme val="minor"/>
    </font>
    <font>
      <b/>
      <sz val="12"/>
      <color rgb="FF0070C0"/>
      <name val="Calibri"/>
      <family val="2"/>
      <scheme val="minor"/>
    </font>
    <font>
      <sz val="12"/>
      <color rgb="FFFF0000"/>
      <name val="Calibri"/>
      <family val="2"/>
      <scheme val="minor"/>
    </font>
    <font>
      <b/>
      <sz val="12"/>
      <color rgb="FFFF0000"/>
      <name val="Calibri"/>
      <family val="2"/>
      <scheme val="minor"/>
    </font>
    <font>
      <vertAlign val="superscript"/>
      <sz val="12"/>
      <color rgb="FFFF0000"/>
      <name val="Calibri"/>
      <family val="2"/>
      <scheme val="minor"/>
    </font>
    <font>
      <b/>
      <sz val="12"/>
      <color rgb="FF00B050"/>
      <name val="Calibri"/>
      <family val="2"/>
      <scheme val="minor"/>
    </font>
    <font>
      <b/>
      <sz val="14"/>
      <color rgb="FF632423"/>
      <name val="Calibri"/>
      <family val="2"/>
      <scheme val="minor"/>
    </font>
    <font>
      <b/>
      <sz val="14"/>
      <color rgb="FFFF0000"/>
      <name val="Calibri"/>
      <family val="2"/>
      <scheme val="minor"/>
    </font>
    <font>
      <sz val="14"/>
      <name val="Arial"/>
      <family val="2"/>
    </font>
    <font>
      <b/>
      <sz val="16"/>
      <name val="Arial"/>
      <family val="2"/>
    </font>
    <font>
      <b/>
      <sz val="14"/>
      <name val="Arial"/>
      <family val="2"/>
    </font>
    <font>
      <b/>
      <sz val="10"/>
      <name val="Arial"/>
    </font>
    <font>
      <sz val="9"/>
      <color theme="1"/>
      <name val="Calibri"/>
      <family val="2"/>
      <scheme val="minor"/>
    </font>
    <font>
      <b/>
      <sz val="9"/>
      <color indexed="81"/>
      <name val="Tahoma"/>
      <family val="2"/>
    </font>
    <font>
      <sz val="9"/>
      <color indexed="81"/>
      <name val="Tahoma"/>
      <family val="2"/>
    </font>
    <font>
      <b/>
      <sz val="10"/>
      <color theme="1"/>
      <name val="Arial"/>
      <family val="2"/>
    </font>
    <font>
      <sz val="16"/>
      <color theme="1"/>
      <name val="Calibri"/>
      <family val="2"/>
      <scheme val="minor"/>
    </font>
    <font>
      <b/>
      <sz val="14"/>
      <color rgb="FF00B050"/>
      <name val="Calibri"/>
      <family val="2"/>
      <scheme val="minor"/>
    </font>
    <font>
      <sz val="12"/>
      <color rgb="FF00B050"/>
      <name val="Calibri"/>
      <family val="2"/>
      <scheme val="minor"/>
    </font>
    <font>
      <sz val="11"/>
      <color rgb="FF00B050"/>
      <name val="Calibri"/>
      <family val="2"/>
      <scheme val="minor"/>
    </font>
    <font>
      <b/>
      <sz val="11"/>
      <color rgb="FFFF0000"/>
      <name val="Calibri"/>
      <family val="2"/>
      <scheme val="minor"/>
    </font>
  </fonts>
  <fills count="12">
    <fill>
      <patternFill patternType="none"/>
    </fill>
    <fill>
      <patternFill patternType="gray125"/>
    </fill>
    <fill>
      <patternFill patternType="solid">
        <fgColor theme="5" tint="0.79998168889431442"/>
        <bgColor indexed="64"/>
      </patternFill>
    </fill>
    <fill>
      <patternFill patternType="solid">
        <fgColor theme="6"/>
        <bgColor indexed="64"/>
      </patternFill>
    </fill>
    <fill>
      <patternFill patternType="solid">
        <fgColor theme="6"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6"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s>
  <cellStyleXfs count="4">
    <xf numFmtId="0" fontId="0" fillId="0" borderId="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cellStyleXfs>
  <cellXfs count="278">
    <xf numFmtId="0" fontId="0" fillId="0" borderId="0" xfId="0"/>
    <xf numFmtId="4" fontId="3" fillId="0" borderId="0" xfId="0" applyNumberFormat="1" applyFont="1" applyBorder="1"/>
    <xf numFmtId="4" fontId="3" fillId="0" borderId="0" xfId="1" applyNumberFormat="1" applyFont="1"/>
    <xf numFmtId="164" fontId="5" fillId="0" borderId="0" xfId="1" applyNumberFormat="1" applyFont="1"/>
    <xf numFmtId="0" fontId="0" fillId="0" borderId="0" xfId="0" applyBorder="1"/>
    <xf numFmtId="164" fontId="0" fillId="0" borderId="0" xfId="1" applyNumberFormat="1" applyFont="1"/>
    <xf numFmtId="4" fontId="2" fillId="0" borderId="1" xfId="0" applyNumberFormat="1" applyFont="1" applyBorder="1"/>
    <xf numFmtId="0" fontId="8" fillId="0" borderId="0" xfId="0" applyFont="1"/>
    <xf numFmtId="164" fontId="8" fillId="0" borderId="0" xfId="1" applyNumberFormat="1" applyFont="1"/>
    <xf numFmtId="0" fontId="0" fillId="0" borderId="1" xfId="0" applyBorder="1" applyAlignment="1">
      <alignment horizontal="center"/>
    </xf>
    <xf numFmtId="0" fontId="0" fillId="0" borderId="1" xfId="0" applyBorder="1"/>
    <xf numFmtId="164" fontId="0" fillId="2" borderId="1" xfId="1" applyNumberFormat="1" applyFont="1" applyFill="1" applyBorder="1" applyAlignment="1">
      <alignment horizontal="center"/>
    </xf>
    <xf numFmtId="4" fontId="3" fillId="0" borderId="1" xfId="0" applyNumberFormat="1" applyFont="1" applyBorder="1"/>
    <xf numFmtId="164" fontId="0" fillId="2" borderId="1" xfId="1" applyNumberFormat="1" applyFont="1" applyFill="1" applyBorder="1"/>
    <xf numFmtId="0" fontId="0" fillId="3" borderId="1" xfId="0" applyFill="1" applyBorder="1" applyAlignment="1">
      <alignment horizontal="center"/>
    </xf>
    <xf numFmtId="0" fontId="0" fillId="3" borderId="1" xfId="0" applyFill="1" applyBorder="1"/>
    <xf numFmtId="1" fontId="2" fillId="3" borderId="2" xfId="2" applyNumberFormat="1" applyFont="1" applyFill="1" applyBorder="1"/>
    <xf numFmtId="164" fontId="5" fillId="0" borderId="1" xfId="1" applyNumberFormat="1" applyFont="1" applyBorder="1"/>
    <xf numFmtId="164" fontId="0" fillId="0" borderId="1" xfId="1" applyNumberFormat="1" applyFont="1" applyBorder="1"/>
    <xf numFmtId="0" fontId="10" fillId="0" borderId="0" xfId="0" applyFont="1"/>
    <xf numFmtId="164" fontId="0" fillId="0" borderId="1" xfId="1" applyNumberFormat="1" applyFont="1" applyFill="1" applyBorder="1"/>
    <xf numFmtId="0" fontId="5" fillId="0" borderId="1" xfId="0" applyFont="1" applyBorder="1"/>
    <xf numFmtId="164" fontId="11" fillId="0" borderId="1" xfId="1" applyNumberFormat="1" applyFont="1" applyFill="1" applyBorder="1"/>
    <xf numFmtId="164" fontId="12" fillId="0" borderId="1" xfId="1" applyNumberFormat="1" applyFont="1" applyFill="1" applyBorder="1"/>
    <xf numFmtId="164" fontId="9" fillId="0" borderId="1" xfId="1" applyNumberFormat="1" applyFont="1" applyFill="1" applyBorder="1"/>
    <xf numFmtId="0" fontId="0" fillId="0" borderId="3" xfId="0" applyBorder="1"/>
    <xf numFmtId="164" fontId="5" fillId="0" borderId="0" xfId="1" applyNumberFormat="1" applyFont="1" applyBorder="1"/>
    <xf numFmtId="0" fontId="13" fillId="0" borderId="3" xfId="0" applyFont="1" applyFill="1" applyBorder="1"/>
    <xf numFmtId="164" fontId="13" fillId="0" borderId="0" xfId="1" applyNumberFormat="1" applyFont="1" applyBorder="1"/>
    <xf numFmtId="0" fontId="8" fillId="0" borderId="1" xfId="0" applyFont="1" applyFill="1" applyBorder="1"/>
    <xf numFmtId="164" fontId="8" fillId="0" borderId="1" xfId="1" applyNumberFormat="1" applyFont="1" applyBorder="1"/>
    <xf numFmtId="0" fontId="14" fillId="0" borderId="1" xfId="0" applyFont="1" applyBorder="1"/>
    <xf numFmtId="164" fontId="15" fillId="0" borderId="1" xfId="1" applyNumberFormat="1" applyFont="1" applyBorder="1"/>
    <xf numFmtId="164" fontId="0" fillId="0" borderId="2" xfId="1" applyNumberFormat="1" applyFont="1" applyFill="1" applyBorder="1"/>
    <xf numFmtId="164" fontId="0" fillId="0" borderId="0" xfId="1" applyNumberFormat="1" applyFont="1" applyBorder="1"/>
    <xf numFmtId="164" fontId="5" fillId="0" borderId="1" xfId="1" applyNumberFormat="1" applyFont="1" applyBorder="1" applyAlignment="1">
      <alignment horizontal="center"/>
    </xf>
    <xf numFmtId="0" fontId="8" fillId="0" borderId="4" xfId="0" applyFont="1" applyBorder="1"/>
    <xf numFmtId="164" fontId="8" fillId="0" borderId="5" xfId="1" applyNumberFormat="1" applyFont="1" applyBorder="1"/>
    <xf numFmtId="0" fontId="8" fillId="0" borderId="1" xfId="0" applyFont="1" applyBorder="1"/>
    <xf numFmtId="4" fontId="17" fillId="0" borderId="0" xfId="0" applyNumberFormat="1" applyFont="1" applyBorder="1" applyAlignment="1">
      <alignment wrapText="1"/>
    </xf>
    <xf numFmtId="0" fontId="19" fillId="0" borderId="0" xfId="0" applyFont="1"/>
    <xf numFmtId="0" fontId="5" fillId="3" borderId="1" xfId="0" applyFont="1" applyFill="1" applyBorder="1" applyAlignment="1">
      <alignment horizontal="center"/>
    </xf>
    <xf numFmtId="164" fontId="12" fillId="3" borderId="1" xfId="1" applyNumberFormat="1" applyFont="1" applyFill="1" applyBorder="1"/>
    <xf numFmtId="164" fontId="0" fillId="3" borderId="1" xfId="1" applyNumberFormat="1" applyFont="1" applyFill="1" applyBorder="1"/>
    <xf numFmtId="164" fontId="6" fillId="3" borderId="1" xfId="1" applyNumberFormat="1" applyFont="1" applyFill="1" applyBorder="1"/>
    <xf numFmtId="164" fontId="5" fillId="3" borderId="1" xfId="1" applyNumberFormat="1" applyFont="1" applyFill="1" applyBorder="1"/>
    <xf numFmtId="0" fontId="5" fillId="3" borderId="1" xfId="0" applyFont="1" applyFill="1" applyBorder="1"/>
    <xf numFmtId="0" fontId="9" fillId="0" borderId="1" xfId="0" applyFont="1" applyBorder="1"/>
    <xf numFmtId="0" fontId="0" fillId="0" borderId="0" xfId="0" applyFill="1" applyBorder="1"/>
    <xf numFmtId="14" fontId="0" fillId="3" borderId="1" xfId="0" applyNumberFormat="1" applyFill="1" applyBorder="1"/>
    <xf numFmtId="164" fontId="5" fillId="2" borderId="1" xfId="1" applyNumberFormat="1" applyFont="1" applyFill="1" applyBorder="1"/>
    <xf numFmtId="3" fontId="20" fillId="3" borderId="2" xfId="2" applyNumberFormat="1" applyFont="1" applyFill="1" applyBorder="1"/>
    <xf numFmtId="0" fontId="12" fillId="0" borderId="1" xfId="0" applyFont="1" applyBorder="1"/>
    <xf numFmtId="44" fontId="2" fillId="0" borderId="2" xfId="0" applyNumberFormat="1" applyFont="1" applyBorder="1" applyAlignment="1">
      <alignment horizontal="left"/>
    </xf>
    <xf numFmtId="44" fontId="0" fillId="0" borderId="2" xfId="0" applyNumberFormat="1" applyBorder="1" applyAlignment="1">
      <alignment horizontal="left"/>
    </xf>
    <xf numFmtId="44" fontId="2" fillId="0" borderId="2" xfId="0" applyNumberFormat="1" applyFont="1" applyBorder="1" applyAlignment="1">
      <alignment horizontal="left" wrapText="1"/>
    </xf>
    <xf numFmtId="44" fontId="2" fillId="0" borderId="3" xfId="0" applyNumberFormat="1" applyFont="1" applyBorder="1" applyAlignment="1">
      <alignment horizontal="left"/>
    </xf>
    <xf numFmtId="44" fontId="2" fillId="0" borderId="1" xfId="0" applyNumberFormat="1" applyFont="1" applyBorder="1" applyAlignment="1">
      <alignment horizontal="left"/>
    </xf>
    <xf numFmtId="4" fontId="2" fillId="0" borderId="2" xfId="2" applyNumberFormat="1" applyFont="1" applyBorder="1" applyAlignment="1">
      <alignment horizontal="left"/>
    </xf>
    <xf numFmtId="1" fontId="2" fillId="0" borderId="1" xfId="0" applyNumberFormat="1" applyFont="1" applyFill="1" applyBorder="1"/>
    <xf numFmtId="1" fontId="2" fillId="0" borderId="1" xfId="1" applyNumberFormat="1" applyFont="1" applyFill="1" applyBorder="1"/>
    <xf numFmtId="1" fontId="2" fillId="0" borderId="1" xfId="1" applyNumberFormat="1" applyFont="1" applyFill="1" applyBorder="1" applyAlignment="1">
      <alignment horizontal="right"/>
    </xf>
    <xf numFmtId="0" fontId="2" fillId="0" borderId="6" xfId="0" applyFont="1" applyBorder="1"/>
    <xf numFmtId="0" fontId="2" fillId="0" borderId="0" xfId="0" applyFont="1" applyFill="1" applyBorder="1"/>
    <xf numFmtId="0" fontId="2" fillId="0" borderId="0" xfId="0" applyFont="1" applyBorder="1"/>
    <xf numFmtId="3" fontId="2" fillId="3" borderId="1" xfId="1" applyNumberFormat="1" applyFont="1" applyFill="1" applyBorder="1"/>
    <xf numFmtId="0" fontId="2" fillId="0" borderId="1" xfId="0" applyFont="1" applyFill="1" applyBorder="1"/>
    <xf numFmtId="4" fontId="2" fillId="0" borderId="1" xfId="0" applyNumberFormat="1" applyFont="1" applyFill="1" applyBorder="1"/>
    <xf numFmtId="3" fontId="3" fillId="0" borderId="1" xfId="0" applyNumberFormat="1" applyFont="1" applyFill="1" applyBorder="1"/>
    <xf numFmtId="0" fontId="0" fillId="4" borderId="1" xfId="0" applyFill="1" applyBorder="1"/>
    <xf numFmtId="4" fontId="2" fillId="0" borderId="7" xfId="0" applyNumberFormat="1" applyFont="1" applyBorder="1"/>
    <xf numFmtId="4" fontId="2" fillId="0" borderId="8" xfId="0" applyNumberFormat="1" applyFont="1" applyBorder="1"/>
    <xf numFmtId="0" fontId="0" fillId="3" borderId="1" xfId="0" applyFont="1" applyFill="1" applyBorder="1"/>
    <xf numFmtId="1" fontId="5" fillId="3" borderId="1" xfId="0" applyNumberFormat="1" applyFont="1" applyFill="1" applyBorder="1"/>
    <xf numFmtId="43" fontId="2" fillId="0" borderId="1" xfId="1" applyFont="1" applyFill="1" applyBorder="1"/>
    <xf numFmtId="43" fontId="2" fillId="0" borderId="1" xfId="1" applyFont="1" applyFill="1" applyBorder="1" applyAlignment="1">
      <alignment horizontal="right"/>
    </xf>
    <xf numFmtId="43" fontId="2" fillId="0" borderId="1" xfId="0" applyNumberFormat="1" applyFont="1" applyFill="1" applyBorder="1"/>
    <xf numFmtId="0" fontId="5" fillId="0" borderId="1" xfId="0" applyFont="1" applyFill="1" applyBorder="1" applyAlignment="1">
      <alignment horizontal="center"/>
    </xf>
    <xf numFmtId="0" fontId="5" fillId="5" borderId="1" xfId="0" applyFont="1" applyFill="1" applyBorder="1" applyAlignment="1">
      <alignment horizontal="center"/>
    </xf>
    <xf numFmtId="0" fontId="3" fillId="0" borderId="1" xfId="0" applyFont="1" applyFill="1" applyBorder="1"/>
    <xf numFmtId="0" fontId="5" fillId="0" borderId="10" xfId="0" applyFont="1" applyFill="1" applyBorder="1" applyAlignment="1">
      <alignment horizontal="center"/>
    </xf>
    <xf numFmtId="164" fontId="5" fillId="0" borderId="0" xfId="1" applyNumberFormat="1" applyFont="1" applyFill="1"/>
    <xf numFmtId="164" fontId="0" fillId="0" borderId="9" xfId="1" applyNumberFormat="1" applyFont="1" applyFill="1" applyBorder="1"/>
    <xf numFmtId="164" fontId="12" fillId="0" borderId="9" xfId="1" applyNumberFormat="1" applyFont="1" applyFill="1" applyBorder="1"/>
    <xf numFmtId="0" fontId="2" fillId="0" borderId="1" xfId="0" applyFont="1" applyBorder="1"/>
    <xf numFmtId="44" fontId="2" fillId="0" borderId="1" xfId="0" applyNumberFormat="1" applyFont="1" applyBorder="1" applyAlignment="1">
      <alignment horizontal="left" wrapText="1"/>
    </xf>
    <xf numFmtId="164" fontId="10" fillId="0" borderId="0" xfId="1" applyNumberFormat="1" applyFont="1"/>
    <xf numFmtId="44" fontId="2" fillId="0" borderId="1" xfId="0" applyNumberFormat="1" applyFont="1" applyBorder="1"/>
    <xf numFmtId="44" fontId="0" fillId="0" borderId="1" xfId="0" applyNumberFormat="1" applyBorder="1" applyAlignment="1">
      <alignment horizontal="left"/>
    </xf>
    <xf numFmtId="41" fontId="2" fillId="0" borderId="1" xfId="0" applyNumberFormat="1" applyFont="1" applyBorder="1" applyAlignment="1">
      <alignment horizontal="left" wrapText="1"/>
    </xf>
    <xf numFmtId="4" fontId="0" fillId="0" borderId="1" xfId="0" applyNumberFormat="1" applyFill="1" applyBorder="1"/>
    <xf numFmtId="4" fontId="2" fillId="0" borderId="1" xfId="2" applyNumberFormat="1" applyFont="1" applyFill="1" applyBorder="1" applyAlignment="1">
      <alignment horizontal="right"/>
    </xf>
    <xf numFmtId="4" fontId="2" fillId="0" borderId="1" xfId="2" applyNumberFormat="1" applyFont="1" applyFill="1" applyBorder="1"/>
    <xf numFmtId="0" fontId="0" fillId="0" borderId="0" xfId="0" applyFill="1"/>
    <xf numFmtId="4" fontId="2" fillId="0" borderId="2" xfId="2" applyNumberFormat="1" applyFont="1" applyFill="1" applyBorder="1"/>
    <xf numFmtId="164" fontId="5" fillId="6" borderId="1" xfId="1" applyNumberFormat="1" applyFont="1" applyFill="1" applyBorder="1"/>
    <xf numFmtId="14" fontId="0" fillId="0" borderId="0" xfId="0" applyNumberFormat="1" applyAlignment="1">
      <alignment horizontal="left"/>
    </xf>
    <xf numFmtId="0" fontId="10" fillId="0" borderId="0" xfId="0" applyFont="1" applyAlignment="1">
      <alignment horizontal="center"/>
    </xf>
    <xf numFmtId="0" fontId="5" fillId="0" borderId="0" xfId="0" applyFont="1" applyAlignment="1">
      <alignment horizontal="center"/>
    </xf>
    <xf numFmtId="0" fontId="21" fillId="0" borderId="0" xfId="0" applyFont="1"/>
    <xf numFmtId="0" fontId="5" fillId="0" borderId="0" xfId="0" applyFont="1"/>
    <xf numFmtId="0" fontId="8" fillId="0" borderId="11" xfId="0" applyFont="1" applyBorder="1" applyAlignment="1">
      <alignment vertical="top" wrapText="1"/>
    </xf>
    <xf numFmtId="0" fontId="0" fillId="0" borderId="12" xfId="0" applyBorder="1" applyAlignment="1">
      <alignment vertical="top" wrapText="1"/>
    </xf>
    <xf numFmtId="0" fontId="8" fillId="0" borderId="12" xfId="0" applyFont="1" applyBorder="1" applyAlignment="1">
      <alignment horizontal="center" vertical="top" wrapText="1"/>
    </xf>
    <xf numFmtId="0" fontId="0" fillId="0" borderId="14" xfId="0" applyBorder="1" applyAlignment="1">
      <alignment vertical="top" wrapText="1"/>
    </xf>
    <xf numFmtId="0" fontId="8" fillId="0" borderId="5" xfId="0" applyFont="1" applyBorder="1" applyAlignment="1">
      <alignment vertical="top" wrapText="1"/>
    </xf>
    <xf numFmtId="0" fontId="0" fillId="0" borderId="13" xfId="0" applyBorder="1" applyAlignment="1">
      <alignment vertical="top" wrapText="1"/>
    </xf>
    <xf numFmtId="0" fontId="8" fillId="0" borderId="13" xfId="0" applyFont="1" applyBorder="1" applyAlignment="1">
      <alignment vertical="top" wrapText="1"/>
    </xf>
    <xf numFmtId="0" fontId="22" fillId="0" borderId="16" xfId="0" applyFont="1" applyBorder="1" applyAlignment="1">
      <alignment vertical="top" wrapText="1"/>
    </xf>
    <xf numFmtId="0" fontId="0" fillId="0" borderId="16" xfId="0" applyBorder="1" applyAlignment="1">
      <alignment vertical="top" wrapText="1"/>
    </xf>
    <xf numFmtId="0" fontId="5" fillId="0" borderId="14" xfId="0" applyFont="1" applyBorder="1" applyAlignment="1">
      <alignment vertical="top" wrapText="1"/>
    </xf>
    <xf numFmtId="0" fontId="0" fillId="0" borderId="16" xfId="0" applyBorder="1" applyAlignment="1">
      <alignment horizontal="right" vertical="top" wrapText="1"/>
    </xf>
    <xf numFmtId="0" fontId="23" fillId="0" borderId="16" xfId="0" applyFont="1" applyBorder="1" applyAlignment="1">
      <alignment horizontal="right" vertical="top" wrapText="1"/>
    </xf>
    <xf numFmtId="3" fontId="24" fillId="0" borderId="16" xfId="0" applyNumberFormat="1" applyFont="1" applyBorder="1" applyAlignment="1">
      <alignment vertical="top" wrapText="1"/>
    </xf>
    <xf numFmtId="0" fontId="25" fillId="0" borderId="16" xfId="0" applyFont="1" applyBorder="1" applyAlignment="1">
      <alignment horizontal="right" vertical="top" wrapText="1"/>
    </xf>
    <xf numFmtId="3" fontId="24" fillId="0" borderId="16" xfId="0" applyNumberFormat="1" applyFont="1" applyBorder="1" applyAlignment="1">
      <alignment horizontal="right" vertical="top" wrapText="1"/>
    </xf>
    <xf numFmtId="0" fontId="24" fillId="0" borderId="16" xfId="0" applyFont="1" applyBorder="1" applyAlignment="1">
      <alignment horizontal="right" vertical="top" wrapText="1"/>
    </xf>
    <xf numFmtId="3" fontId="8" fillId="0" borderId="16" xfId="0" applyNumberFormat="1" applyFont="1" applyBorder="1" applyAlignment="1">
      <alignment horizontal="right" vertical="top" wrapText="1"/>
    </xf>
    <xf numFmtId="0" fontId="11" fillId="0" borderId="14" xfId="0" applyFont="1" applyBorder="1" applyAlignment="1">
      <alignment vertical="top" wrapText="1"/>
    </xf>
    <xf numFmtId="3" fontId="26" fillId="0" borderId="16" xfId="0" applyNumberFormat="1" applyFont="1" applyBorder="1" applyAlignment="1">
      <alignment horizontal="right" vertical="top" wrapText="1"/>
    </xf>
    <xf numFmtId="0" fontId="26" fillId="0" borderId="16" xfId="0" applyFont="1" applyBorder="1" applyAlignment="1">
      <alignment horizontal="right" vertical="top" wrapText="1"/>
    </xf>
    <xf numFmtId="0" fontId="27" fillId="0" borderId="14" xfId="0" applyFont="1" applyBorder="1" applyAlignment="1">
      <alignment vertical="top" wrapText="1"/>
    </xf>
    <xf numFmtId="3" fontId="28" fillId="0" borderId="16" xfId="0" applyNumberFormat="1" applyFont="1" applyBorder="1" applyAlignment="1">
      <alignment horizontal="right" vertical="top" wrapText="1"/>
    </xf>
    <xf numFmtId="0" fontId="0" fillId="7" borderId="1" xfId="0" applyFill="1" applyBorder="1"/>
    <xf numFmtId="43" fontId="2" fillId="4" borderId="1" xfId="0" applyNumberFormat="1" applyFont="1" applyFill="1" applyBorder="1"/>
    <xf numFmtId="4" fontId="2" fillId="4" borderId="1" xfId="0" applyNumberFormat="1" applyFont="1" applyFill="1" applyBorder="1"/>
    <xf numFmtId="43" fontId="2" fillId="4" borderId="1" xfId="1" applyFont="1" applyFill="1" applyBorder="1"/>
    <xf numFmtId="43" fontId="2" fillId="4" borderId="1" xfId="1" applyFont="1" applyFill="1" applyBorder="1" applyAlignment="1">
      <alignment horizontal="right"/>
    </xf>
    <xf numFmtId="0" fontId="29" fillId="0" borderId="0" xfId="0" applyFont="1"/>
    <xf numFmtId="0" fontId="0" fillId="0" borderId="0" xfId="0" applyAlignment="1">
      <alignment horizontal="center"/>
    </xf>
    <xf numFmtId="0" fontId="30" fillId="0" borderId="19" xfId="0" applyFont="1" applyBorder="1" applyAlignment="1">
      <alignment horizontal="left"/>
    </xf>
    <xf numFmtId="0" fontId="31" fillId="0" borderId="19" xfId="0" applyFont="1" applyBorder="1" applyAlignment="1">
      <alignment horizontal="left"/>
    </xf>
    <xf numFmtId="0" fontId="32" fillId="0" borderId="19" xfId="0" applyFont="1" applyBorder="1" applyAlignment="1">
      <alignment horizontal="center"/>
    </xf>
    <xf numFmtId="1" fontId="32" fillId="0" borderId="19" xfId="0" applyNumberFormat="1" applyFont="1" applyBorder="1" applyAlignment="1">
      <alignment horizontal="left"/>
    </xf>
    <xf numFmtId="4" fontId="32" fillId="0" borderId="19" xfId="0" applyNumberFormat="1" applyFont="1" applyBorder="1" applyAlignment="1">
      <alignment horizontal="left"/>
    </xf>
    <xf numFmtId="0" fontId="32" fillId="0" borderId="19" xfId="0" applyFont="1" applyBorder="1" applyAlignment="1">
      <alignment horizontal="left"/>
    </xf>
    <xf numFmtId="0" fontId="0" fillId="0" borderId="11" xfId="0" applyBorder="1"/>
    <xf numFmtId="0" fontId="32" fillId="0" borderId="11" xfId="0" applyFont="1" applyBorder="1" applyAlignment="1">
      <alignment horizontal="center"/>
    </xf>
    <xf numFmtId="4" fontId="32" fillId="0" borderId="4" xfId="0" applyNumberFormat="1" applyFont="1" applyBorder="1"/>
    <xf numFmtId="4" fontId="32" fillId="0" borderId="5" xfId="0" applyNumberFormat="1" applyFont="1" applyBorder="1"/>
    <xf numFmtId="0" fontId="32" fillId="0" borderId="20" xfId="0" applyFont="1" applyBorder="1" applyAlignment="1">
      <alignment horizontal="left"/>
    </xf>
    <xf numFmtId="0" fontId="32" fillId="0" borderId="20" xfId="0" applyFont="1" applyBorder="1"/>
    <xf numFmtId="0" fontId="0" fillId="0" borderId="12" xfId="0" applyBorder="1"/>
    <xf numFmtId="0" fontId="0" fillId="0" borderId="12" xfId="0" applyBorder="1" applyAlignment="1">
      <alignment horizontal="center"/>
    </xf>
    <xf numFmtId="4" fontId="0" fillId="0" borderId="21" xfId="0" applyNumberFormat="1" applyBorder="1"/>
    <xf numFmtId="4" fontId="0" fillId="0" borderId="13" xfId="0" applyNumberFormat="1" applyBorder="1"/>
    <xf numFmtId="14" fontId="0" fillId="0" borderId="1" xfId="0" applyNumberFormat="1" applyBorder="1"/>
    <xf numFmtId="0" fontId="3" fillId="0" borderId="1" xfId="0" applyFont="1" applyBorder="1"/>
    <xf numFmtId="4" fontId="0" fillId="8" borderId="1" xfId="0" applyNumberFormat="1" applyFill="1" applyBorder="1"/>
    <xf numFmtId="4" fontId="0" fillId="8" borderId="1" xfId="0" applyNumberFormat="1" applyFill="1" applyBorder="1" applyAlignment="1">
      <alignment horizontal="center"/>
    </xf>
    <xf numFmtId="14" fontId="0" fillId="0" borderId="0" xfId="0" applyNumberFormat="1" applyBorder="1"/>
    <xf numFmtId="4" fontId="0" fillId="8" borderId="0" xfId="0" applyNumberFormat="1" applyFill="1" applyBorder="1"/>
    <xf numFmtId="1" fontId="0" fillId="0" borderId="1" xfId="0" applyNumberFormat="1" applyBorder="1" applyAlignment="1">
      <alignment horizontal="center"/>
    </xf>
    <xf numFmtId="4" fontId="2" fillId="8" borderId="1" xfId="2" applyNumberFormat="1" applyFont="1" applyFill="1" applyBorder="1" applyAlignment="1">
      <alignment horizontal="right"/>
    </xf>
    <xf numFmtId="4" fontId="2" fillId="0" borderId="1" xfId="2" applyNumberFormat="1" applyFont="1" applyBorder="1"/>
    <xf numFmtId="3" fontId="26" fillId="0" borderId="16" xfId="0" applyNumberFormat="1" applyFont="1" applyBorder="1" applyAlignment="1">
      <alignment vertical="top" wrapText="1"/>
    </xf>
    <xf numFmtId="164" fontId="0" fillId="0" borderId="0" xfId="1" applyNumberFormat="1" applyFont="1" applyFill="1"/>
    <xf numFmtId="44" fontId="2" fillId="0" borderId="0" xfId="0" applyNumberFormat="1" applyFont="1" applyFill="1" applyBorder="1" applyAlignment="1">
      <alignment horizontal="left"/>
    </xf>
    <xf numFmtId="164" fontId="0" fillId="0" borderId="0" xfId="1" applyNumberFormat="1" applyFont="1" applyFill="1" applyBorder="1"/>
    <xf numFmtId="4" fontId="2" fillId="0" borderId="0" xfId="0" applyNumberFormat="1" applyFont="1" applyFill="1" applyBorder="1"/>
    <xf numFmtId="44" fontId="0" fillId="0" borderId="0" xfId="0" applyNumberFormat="1" applyFill="1" applyBorder="1" applyAlignment="1">
      <alignment horizontal="left"/>
    </xf>
    <xf numFmtId="43" fontId="2" fillId="0" borderId="0" xfId="1" applyFont="1" applyFill="1" applyBorder="1"/>
    <xf numFmtId="43" fontId="2" fillId="0" borderId="0" xfId="1" applyFont="1" applyFill="1" applyBorder="1" applyAlignment="1">
      <alignment horizontal="right"/>
    </xf>
    <xf numFmtId="43" fontId="2" fillId="0" borderId="0" xfId="0" applyNumberFormat="1" applyFont="1" applyFill="1" applyBorder="1"/>
    <xf numFmtId="44" fontId="2" fillId="0" borderId="0" xfId="0" applyNumberFormat="1" applyFont="1" applyFill="1" applyBorder="1" applyAlignment="1">
      <alignment horizontal="left" wrapText="1"/>
    </xf>
    <xf numFmtId="3" fontId="24" fillId="0" borderId="22" xfId="0" applyNumberFormat="1" applyFont="1" applyBorder="1" applyAlignment="1">
      <alignment vertical="top" wrapText="1"/>
    </xf>
    <xf numFmtId="0" fontId="23" fillId="0" borderId="14" xfId="0" applyFont="1" applyBorder="1" applyAlignment="1">
      <alignment horizontal="right" vertical="top" wrapText="1"/>
    </xf>
    <xf numFmtId="0" fontId="26" fillId="0" borderId="14" xfId="0" applyFont="1" applyBorder="1" applyAlignment="1">
      <alignment horizontal="right" vertical="top" wrapText="1"/>
    </xf>
    <xf numFmtId="0" fontId="24" fillId="0" borderId="14" xfId="0" applyFont="1" applyBorder="1" applyAlignment="1">
      <alignment horizontal="right" vertical="top" wrapText="1"/>
    </xf>
    <xf numFmtId="3" fontId="26" fillId="0" borderId="14" xfId="0" applyNumberFormat="1" applyFont="1" applyBorder="1" applyAlignment="1">
      <alignment horizontal="right" vertical="top" wrapText="1"/>
    </xf>
    <xf numFmtId="3" fontId="24" fillId="0" borderId="14" xfId="0" applyNumberFormat="1" applyFont="1" applyBorder="1" applyAlignment="1">
      <alignment horizontal="right" vertical="top" wrapText="1"/>
    </xf>
    <xf numFmtId="0" fontId="6" fillId="0" borderId="14" xfId="0" applyFont="1" applyBorder="1" applyAlignment="1">
      <alignment vertical="top" wrapText="1"/>
    </xf>
    <xf numFmtId="164" fontId="0" fillId="9" borderId="1" xfId="1" applyNumberFormat="1" applyFont="1" applyFill="1" applyBorder="1" applyAlignment="1">
      <alignment horizontal="center"/>
    </xf>
    <xf numFmtId="0" fontId="0" fillId="9" borderId="1" xfId="0" applyFill="1" applyBorder="1" applyAlignment="1">
      <alignment horizontal="center"/>
    </xf>
    <xf numFmtId="14" fontId="0" fillId="9" borderId="1" xfId="0" applyNumberFormat="1" applyFill="1" applyBorder="1"/>
    <xf numFmtId="164" fontId="0" fillId="9" borderId="1" xfId="1" applyNumberFormat="1" applyFont="1" applyFill="1" applyBorder="1"/>
    <xf numFmtId="0" fontId="0" fillId="9" borderId="1" xfId="0" applyFill="1" applyBorder="1"/>
    <xf numFmtId="3" fontId="20" fillId="9" borderId="2" xfId="2" applyNumberFormat="1" applyFont="1" applyFill="1" applyBorder="1"/>
    <xf numFmtId="1" fontId="2" fillId="9" borderId="2" xfId="2" applyNumberFormat="1" applyFont="1" applyFill="1" applyBorder="1"/>
    <xf numFmtId="164" fontId="5" fillId="9" borderId="1" xfId="1" applyNumberFormat="1" applyFont="1" applyFill="1" applyBorder="1"/>
    <xf numFmtId="1" fontId="5" fillId="9" borderId="1" xfId="0" applyNumberFormat="1" applyFont="1" applyFill="1" applyBorder="1"/>
    <xf numFmtId="0" fontId="0" fillId="9" borderId="1" xfId="0" applyFont="1" applyFill="1" applyBorder="1"/>
    <xf numFmtId="44" fontId="0" fillId="0" borderId="0" xfId="0" applyNumberFormat="1" applyFont="1" applyFill="1" applyBorder="1" applyAlignment="1">
      <alignment horizontal="left"/>
    </xf>
    <xf numFmtId="164" fontId="0" fillId="10" borderId="1" xfId="1" applyNumberFormat="1" applyFont="1" applyFill="1" applyBorder="1"/>
    <xf numFmtId="4" fontId="2" fillId="10" borderId="1" xfId="0" applyNumberFormat="1" applyFont="1" applyFill="1" applyBorder="1"/>
    <xf numFmtId="43" fontId="2" fillId="10" borderId="1" xfId="1" applyFont="1" applyFill="1" applyBorder="1"/>
    <xf numFmtId="43" fontId="2" fillId="10" borderId="1" xfId="1" applyFont="1" applyFill="1" applyBorder="1" applyAlignment="1">
      <alignment horizontal="right"/>
    </xf>
    <xf numFmtId="43" fontId="2" fillId="10" borderId="1" xfId="0" applyNumberFormat="1" applyFont="1" applyFill="1" applyBorder="1"/>
    <xf numFmtId="1" fontId="2" fillId="10" borderId="1" xfId="1" applyNumberFormat="1" applyFont="1" applyFill="1" applyBorder="1" applyAlignment="1">
      <alignment horizontal="right"/>
    </xf>
    <xf numFmtId="0" fontId="0" fillId="0" borderId="6" xfId="0" applyBorder="1"/>
    <xf numFmtId="164" fontId="5" fillId="10" borderId="1" xfId="1" applyNumberFormat="1" applyFont="1" applyFill="1" applyBorder="1"/>
    <xf numFmtId="1" fontId="2" fillId="10" borderId="1" xfId="0" applyNumberFormat="1" applyFont="1" applyFill="1" applyBorder="1"/>
    <xf numFmtId="3" fontId="3" fillId="10" borderId="1" xfId="0" applyNumberFormat="1" applyFont="1" applyFill="1" applyBorder="1"/>
    <xf numFmtId="165" fontId="36" fillId="10" borderId="1" xfId="1" applyNumberFormat="1" applyFont="1" applyFill="1" applyBorder="1" applyAlignment="1">
      <alignment horizontal="right"/>
    </xf>
    <xf numFmtId="0" fontId="0" fillId="10" borderId="1" xfId="0" applyFill="1" applyBorder="1"/>
    <xf numFmtId="44" fontId="2" fillId="10" borderId="1" xfId="0" applyNumberFormat="1" applyFont="1" applyFill="1" applyBorder="1"/>
    <xf numFmtId="0" fontId="0" fillId="0" borderId="10" xfId="0" applyBorder="1"/>
    <xf numFmtId="0" fontId="5" fillId="0" borderId="10" xfId="0" applyFont="1" applyBorder="1"/>
    <xf numFmtId="0" fontId="12" fillId="0" borderId="10" xfId="0" applyFont="1" applyBorder="1"/>
    <xf numFmtId="0" fontId="5" fillId="10" borderId="1" xfId="0" applyFont="1" applyFill="1" applyBorder="1" applyAlignment="1">
      <alignment horizontal="center"/>
    </xf>
    <xf numFmtId="43" fontId="0" fillId="10" borderId="8" xfId="1" applyNumberFormat="1" applyFont="1" applyFill="1" applyBorder="1"/>
    <xf numFmtId="43" fontId="5" fillId="10" borderId="8" xfId="1" applyNumberFormat="1" applyFont="1" applyFill="1" applyBorder="1"/>
    <xf numFmtId="0" fontId="5" fillId="10" borderId="10" xfId="0" applyFont="1" applyFill="1" applyBorder="1" applyAlignment="1">
      <alignment horizontal="center"/>
    </xf>
    <xf numFmtId="43" fontId="0" fillId="10" borderId="10" xfId="1" applyNumberFormat="1" applyFont="1" applyFill="1" applyBorder="1"/>
    <xf numFmtId="43" fontId="9" fillId="10" borderId="10" xfId="1" applyNumberFormat="1" applyFont="1" applyFill="1" applyBorder="1"/>
    <xf numFmtId="43" fontId="5" fillId="10" borderId="10" xfId="1" applyNumberFormat="1" applyFont="1" applyFill="1" applyBorder="1"/>
    <xf numFmtId="164" fontId="0" fillId="10" borderId="10" xfId="1" applyNumberFormat="1" applyFont="1" applyFill="1" applyBorder="1"/>
    <xf numFmtId="0" fontId="37" fillId="0" borderId="0" xfId="0" applyFont="1"/>
    <xf numFmtId="164" fontId="0" fillId="10" borderId="1" xfId="1" applyNumberFormat="1" applyFont="1" applyFill="1" applyBorder="1" applyAlignment="1">
      <alignment horizontal="center"/>
    </xf>
    <xf numFmtId="0" fontId="0" fillId="10" borderId="1" xfId="0" applyFill="1" applyBorder="1" applyAlignment="1">
      <alignment horizontal="center"/>
    </xf>
    <xf numFmtId="14" fontId="0" fillId="10" borderId="1" xfId="0" applyNumberFormat="1" applyFill="1" applyBorder="1"/>
    <xf numFmtId="0" fontId="6" fillId="10" borderId="8" xfId="0" applyFont="1" applyFill="1" applyBorder="1"/>
    <xf numFmtId="3" fontId="20" fillId="10" borderId="2" xfId="2" applyNumberFormat="1" applyFont="1" applyFill="1" applyBorder="1"/>
    <xf numFmtId="1" fontId="2" fillId="10" borderId="2" xfId="2" applyNumberFormat="1" applyFont="1" applyFill="1" applyBorder="1"/>
    <xf numFmtId="1" fontId="5" fillId="10" borderId="1" xfId="0" applyNumberFormat="1" applyFont="1" applyFill="1" applyBorder="1"/>
    <xf numFmtId="0" fontId="0" fillId="10" borderId="1" xfId="0" applyFont="1" applyFill="1" applyBorder="1"/>
    <xf numFmtId="164" fontId="5" fillId="10" borderId="0" xfId="1" applyNumberFormat="1" applyFont="1" applyFill="1" applyBorder="1"/>
    <xf numFmtId="3" fontId="38" fillId="0" borderId="16" xfId="0" applyNumberFormat="1" applyFont="1" applyBorder="1" applyAlignment="1">
      <alignment horizontal="right" vertical="top" wrapText="1"/>
    </xf>
    <xf numFmtId="164" fontId="0" fillId="11" borderId="1" xfId="1" applyNumberFormat="1" applyFont="1" applyFill="1" applyBorder="1" applyAlignment="1">
      <alignment horizontal="center"/>
    </xf>
    <xf numFmtId="0" fontId="0" fillId="11" borderId="1" xfId="0" applyFill="1" applyBorder="1" applyAlignment="1">
      <alignment horizontal="center"/>
    </xf>
    <xf numFmtId="14" fontId="0" fillId="11" borderId="1" xfId="0" applyNumberFormat="1" applyFill="1" applyBorder="1"/>
    <xf numFmtId="164" fontId="0" fillId="11" borderId="1" xfId="1" applyNumberFormat="1" applyFont="1" applyFill="1" applyBorder="1"/>
    <xf numFmtId="0" fontId="0" fillId="11" borderId="1" xfId="0" applyFill="1" applyBorder="1"/>
    <xf numFmtId="0" fontId="6" fillId="11" borderId="8" xfId="0" applyFont="1" applyFill="1" applyBorder="1"/>
    <xf numFmtId="3" fontId="20" fillId="11" borderId="2" xfId="2" applyNumberFormat="1" applyFont="1" applyFill="1" applyBorder="1"/>
    <xf numFmtId="1" fontId="2" fillId="11" borderId="2" xfId="2" applyNumberFormat="1" applyFont="1" applyFill="1" applyBorder="1"/>
    <xf numFmtId="164" fontId="5" fillId="11" borderId="1" xfId="1" applyNumberFormat="1" applyFont="1" applyFill="1" applyBorder="1"/>
    <xf numFmtId="1" fontId="5" fillId="11" borderId="1" xfId="0" applyNumberFormat="1" applyFont="1" applyFill="1" applyBorder="1"/>
    <xf numFmtId="0" fontId="0" fillId="11" borderId="1" xfId="0" applyFont="1" applyFill="1" applyBorder="1"/>
    <xf numFmtId="164" fontId="5" fillId="11" borderId="0" xfId="1" applyNumberFormat="1" applyFont="1" applyFill="1" applyBorder="1"/>
    <xf numFmtId="4" fontId="2" fillId="11" borderId="1" xfId="0" applyNumberFormat="1" applyFont="1" applyFill="1" applyBorder="1"/>
    <xf numFmtId="43" fontId="2" fillId="11" borderId="1" xfId="1" applyFont="1" applyFill="1" applyBorder="1"/>
    <xf numFmtId="44" fontId="2" fillId="11" borderId="1" xfId="0" applyNumberFormat="1" applyFont="1" applyFill="1" applyBorder="1"/>
    <xf numFmtId="43" fontId="2" fillId="11" borderId="1" xfId="1" applyFont="1" applyFill="1" applyBorder="1" applyAlignment="1">
      <alignment horizontal="right"/>
    </xf>
    <xf numFmtId="43" fontId="2" fillId="11" borderId="1" xfId="0" applyNumberFormat="1" applyFont="1" applyFill="1" applyBorder="1"/>
    <xf numFmtId="1" fontId="2" fillId="11" borderId="1" xfId="1" applyNumberFormat="1" applyFont="1" applyFill="1" applyBorder="1" applyAlignment="1">
      <alignment horizontal="right"/>
    </xf>
    <xf numFmtId="1" fontId="2" fillId="11" borderId="1" xfId="0" applyNumberFormat="1" applyFont="1" applyFill="1" applyBorder="1"/>
    <xf numFmtId="0" fontId="5" fillId="11" borderId="1" xfId="0" applyFont="1" applyFill="1" applyBorder="1" applyAlignment="1">
      <alignment horizontal="center"/>
    </xf>
    <xf numFmtId="0" fontId="5" fillId="11" borderId="10" xfId="0" applyFont="1" applyFill="1" applyBorder="1" applyAlignment="1">
      <alignment horizontal="center"/>
    </xf>
    <xf numFmtId="43" fontId="0" fillId="11" borderId="8" xfId="1" applyNumberFormat="1" applyFont="1" applyFill="1" applyBorder="1"/>
    <xf numFmtId="43" fontId="0" fillId="11" borderId="10" xfId="1" applyNumberFormat="1" applyFont="1" applyFill="1" applyBorder="1"/>
    <xf numFmtId="43" fontId="5" fillId="11" borderId="8" xfId="1" applyNumberFormat="1" applyFont="1" applyFill="1" applyBorder="1"/>
    <xf numFmtId="43" fontId="5" fillId="11" borderId="10" xfId="1" applyNumberFormat="1" applyFont="1" applyFill="1" applyBorder="1"/>
    <xf numFmtId="164" fontId="0" fillId="11" borderId="10" xfId="1" applyNumberFormat="1" applyFont="1" applyFill="1" applyBorder="1"/>
    <xf numFmtId="0" fontId="16" fillId="0" borderId="0" xfId="0" applyFont="1" applyAlignment="1">
      <alignment wrapText="1"/>
    </xf>
    <xf numFmtId="3" fontId="27" fillId="0" borderId="17" xfId="0" applyNumberFormat="1" applyFont="1" applyBorder="1" applyAlignment="1">
      <alignment horizontal="center" vertical="top" wrapText="1"/>
    </xf>
    <xf numFmtId="3" fontId="27" fillId="0" borderId="18" xfId="0" applyNumberFormat="1" applyFont="1" applyBorder="1" applyAlignment="1">
      <alignment horizontal="center" vertical="top" wrapText="1"/>
    </xf>
    <xf numFmtId="3" fontId="27" fillId="0" borderId="15" xfId="0" applyNumberFormat="1" applyFont="1" applyBorder="1" applyAlignment="1">
      <alignment horizontal="center" vertical="top" wrapText="1"/>
    </xf>
    <xf numFmtId="0" fontId="0" fillId="0" borderId="23" xfId="0" applyBorder="1" applyAlignment="1">
      <alignment wrapText="1"/>
    </xf>
    <xf numFmtId="164" fontId="0" fillId="0" borderId="0" xfId="1" applyNumberFormat="1" applyFont="1" applyAlignment="1">
      <alignment wrapText="1"/>
    </xf>
    <xf numFmtId="0" fontId="33" fillId="0" borderId="23" xfId="0" applyFont="1" applyBorder="1" applyAlignment="1">
      <alignment vertical="top" wrapText="1"/>
    </xf>
    <xf numFmtId="0" fontId="33" fillId="0" borderId="0" xfId="0" applyFont="1" applyBorder="1" applyAlignment="1">
      <alignment vertical="top" wrapText="1"/>
    </xf>
    <xf numFmtId="0" fontId="33" fillId="0" borderId="23" xfId="0" applyFont="1" applyBorder="1" applyAlignment="1"/>
    <xf numFmtId="164" fontId="33" fillId="0" borderId="0" xfId="1" applyNumberFormat="1" applyFont="1" applyAlignment="1"/>
    <xf numFmtId="4" fontId="2" fillId="0" borderId="6" xfId="0" applyNumberFormat="1" applyFont="1" applyBorder="1"/>
    <xf numFmtId="0" fontId="6" fillId="11" borderId="6" xfId="0" applyFont="1" applyFill="1" applyBorder="1"/>
    <xf numFmtId="44" fontId="2" fillId="0" borderId="1" xfId="0" applyNumberFormat="1" applyFont="1" applyFill="1" applyBorder="1" applyAlignment="1">
      <alignment horizontal="left"/>
    </xf>
    <xf numFmtId="164" fontId="0" fillId="5" borderId="9" xfId="1" applyNumberFormat="1" applyFont="1" applyFill="1" applyBorder="1"/>
    <xf numFmtId="0" fontId="9" fillId="0" borderId="23" xfId="0" applyFont="1" applyFill="1" applyBorder="1"/>
    <xf numFmtId="0" fontId="5" fillId="0" borderId="0" xfId="0" applyFont="1" applyBorder="1"/>
    <xf numFmtId="0" fontId="5" fillId="0" borderId="0" xfId="0" applyFont="1" applyFill="1" applyBorder="1"/>
    <xf numFmtId="164" fontId="5" fillId="0" borderId="0" xfId="1" applyNumberFormat="1" applyFont="1" applyFill="1" applyBorder="1"/>
    <xf numFmtId="0" fontId="8" fillId="0" borderId="1" xfId="0" applyFont="1" applyBorder="1" applyAlignment="1">
      <alignment vertical="top" wrapText="1"/>
    </xf>
    <xf numFmtId="164" fontId="0" fillId="0" borderId="0" xfId="3" applyNumberFormat="1" applyFont="1"/>
    <xf numFmtId="0" fontId="8" fillId="0" borderId="1" xfId="0" applyFont="1" applyBorder="1" applyAlignment="1">
      <alignment horizontal="center" vertical="top" wrapText="1"/>
    </xf>
    <xf numFmtId="0" fontId="26" fillId="0" borderId="1" xfId="0" applyFont="1" applyBorder="1" applyAlignment="1">
      <alignment vertical="top" wrapText="1"/>
    </xf>
    <xf numFmtId="0" fontId="5" fillId="0" borderId="1" xfId="0" applyFont="1" applyBorder="1" applyAlignment="1">
      <alignment vertical="top" wrapText="1"/>
    </xf>
    <xf numFmtId="0" fontId="23" fillId="0" borderId="1" xfId="0" applyFont="1" applyBorder="1" applyAlignment="1">
      <alignment horizontal="right" vertical="top" wrapText="1"/>
    </xf>
    <xf numFmtId="0" fontId="39" fillId="0" borderId="1" xfId="0" applyFont="1" applyBorder="1" applyAlignment="1">
      <alignment horizontal="right" vertical="top" wrapText="1"/>
    </xf>
    <xf numFmtId="3" fontId="26" fillId="0" borderId="1" xfId="0" applyNumberFormat="1" applyFont="1" applyBorder="1" applyAlignment="1">
      <alignment vertical="top" wrapText="1"/>
    </xf>
    <xf numFmtId="3" fontId="26" fillId="0" borderId="1" xfId="0" applyNumberFormat="1" applyFont="1" applyBorder="1" applyAlignment="1">
      <alignment horizontal="right" vertical="top" wrapText="1"/>
    </xf>
    <xf numFmtId="0" fontId="39" fillId="0" borderId="16" xfId="0" applyFont="1" applyBorder="1" applyAlignment="1">
      <alignment horizontal="right" vertical="top" wrapText="1"/>
    </xf>
    <xf numFmtId="0" fontId="39" fillId="0" borderId="14" xfId="0" applyFont="1" applyBorder="1" applyAlignment="1">
      <alignment horizontal="right" vertical="top" wrapText="1"/>
    </xf>
    <xf numFmtId="0" fontId="12" fillId="0" borderId="14" xfId="0" applyFont="1" applyBorder="1" applyAlignment="1">
      <alignment vertical="top" wrapText="1"/>
    </xf>
    <xf numFmtId="0" fontId="40" fillId="0" borderId="16" xfId="0" applyFont="1" applyBorder="1" applyAlignment="1">
      <alignment horizontal="right" vertical="top" wrapText="1"/>
    </xf>
    <xf numFmtId="0" fontId="41" fillId="0" borderId="16" xfId="0" applyFont="1" applyBorder="1" applyAlignment="1">
      <alignment horizontal="right" vertical="top" wrapText="1"/>
    </xf>
    <xf numFmtId="0" fontId="9" fillId="0" borderId="16" xfId="0" applyFont="1" applyBorder="1" applyAlignment="1">
      <alignment horizontal="right" vertical="top" wrapText="1"/>
    </xf>
    <xf numFmtId="15" fontId="0" fillId="0" borderId="0" xfId="0" applyNumberFormat="1" applyAlignment="1">
      <alignment horizontal="left"/>
    </xf>
  </cellXfs>
  <cellStyles count="4">
    <cellStyle name="Komma" xfId="1" builtinId="3"/>
    <cellStyle name="Normal" xfId="0" builtinId="0"/>
    <cellStyle name="Tusenskille 2" xfId="3"/>
    <cellStyle name="Valuta" xfId="2"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8"/>
  <sheetViews>
    <sheetView workbookViewId="0">
      <selection activeCell="B89" sqref="B89"/>
    </sheetView>
  </sheetViews>
  <sheetFormatPr baseColWidth="10" defaultColWidth="11.44140625" defaultRowHeight="14.4" x14ac:dyDescent="0.3"/>
  <cols>
    <col min="1" max="1" width="34.21875" bestFit="1" customWidth="1"/>
    <col min="2" max="2" width="12" style="3" bestFit="1" customWidth="1"/>
    <col min="3" max="3" width="12.6640625" style="5" customWidth="1"/>
    <col min="4" max="4" width="26.5546875" style="5" customWidth="1"/>
    <col min="5" max="5" width="14.6640625" style="5" customWidth="1"/>
    <col min="6" max="6" width="13.109375" customWidth="1"/>
    <col min="8" max="8" width="33.109375" customWidth="1"/>
  </cols>
  <sheetData>
    <row r="2" spans="1:5" s="7" customFormat="1" ht="15.6" x14ac:dyDescent="0.3">
      <c r="A2" s="7" t="s">
        <v>17</v>
      </c>
      <c r="B2" s="8"/>
      <c r="C2" s="8"/>
      <c r="D2" s="8"/>
      <c r="E2" s="8"/>
    </row>
    <row r="3" spans="1:5" x14ac:dyDescent="0.3">
      <c r="B3" s="10" t="s">
        <v>18</v>
      </c>
      <c r="C3"/>
      <c r="D3"/>
      <c r="E3"/>
    </row>
    <row r="4" spans="1:5" x14ac:dyDescent="0.3">
      <c r="A4" s="10" t="s">
        <v>29</v>
      </c>
      <c r="B4" s="17">
        <v>10529</v>
      </c>
    </row>
    <row r="5" spans="1:5" x14ac:dyDescent="0.3">
      <c r="A5" s="10" t="s">
        <v>30</v>
      </c>
      <c r="B5" s="17">
        <v>372789</v>
      </c>
    </row>
    <row r="6" spans="1:5" x14ac:dyDescent="0.3">
      <c r="A6" s="10" t="s">
        <v>31</v>
      </c>
      <c r="B6" s="17">
        <v>2477</v>
      </c>
    </row>
    <row r="7" spans="1:5" x14ac:dyDescent="0.3">
      <c r="A7" s="10" t="s">
        <v>32</v>
      </c>
      <c r="B7" s="17">
        <f>SUM(B4:B6)</f>
        <v>385795</v>
      </c>
    </row>
    <row r="8" spans="1:5" x14ac:dyDescent="0.3">
      <c r="A8" s="2" t="s">
        <v>0</v>
      </c>
    </row>
    <row r="9" spans="1:5" x14ac:dyDescent="0.3">
      <c r="A9" s="6"/>
      <c r="B9" s="11" t="s">
        <v>15</v>
      </c>
      <c r="C9" s="14" t="s">
        <v>1</v>
      </c>
      <c r="D9" s="9" t="s">
        <v>20</v>
      </c>
      <c r="E9"/>
    </row>
    <row r="10" spans="1:5" x14ac:dyDescent="0.3">
      <c r="A10" s="12" t="s">
        <v>74</v>
      </c>
      <c r="B10" s="11" t="s">
        <v>16</v>
      </c>
      <c r="C10" s="15" t="s">
        <v>19</v>
      </c>
      <c r="D10" s="10"/>
      <c r="E10"/>
    </row>
    <row r="11" spans="1:5" x14ac:dyDescent="0.3">
      <c r="A11" s="6"/>
      <c r="B11" s="13"/>
      <c r="C11" s="15"/>
      <c r="D11" s="10"/>
      <c r="E11"/>
    </row>
    <row r="12" spans="1:5" x14ac:dyDescent="0.3">
      <c r="A12" s="12" t="s">
        <v>2</v>
      </c>
      <c r="B12" s="13"/>
      <c r="C12" s="15"/>
      <c r="D12" s="10"/>
      <c r="E12"/>
    </row>
    <row r="13" spans="1:5" x14ac:dyDescent="0.3">
      <c r="A13" s="12"/>
      <c r="B13" s="13"/>
      <c r="C13" s="15">
        <v>4567</v>
      </c>
      <c r="D13" s="10" t="s">
        <v>26</v>
      </c>
      <c r="E13"/>
    </row>
    <row r="14" spans="1:5" x14ac:dyDescent="0.3">
      <c r="A14" s="6" t="s">
        <v>3</v>
      </c>
      <c r="B14" s="13">
        <v>58000</v>
      </c>
      <c r="C14" s="15">
        <v>53900</v>
      </c>
      <c r="D14" s="10" t="s">
        <v>93</v>
      </c>
      <c r="E14"/>
    </row>
    <row r="15" spans="1:5" x14ac:dyDescent="0.3">
      <c r="A15" s="6" t="s">
        <v>4</v>
      </c>
      <c r="B15" s="13">
        <v>24000</v>
      </c>
      <c r="C15" s="16">
        <v>23290</v>
      </c>
      <c r="D15" s="10"/>
      <c r="E15"/>
    </row>
    <row r="16" spans="1:5" x14ac:dyDescent="0.3">
      <c r="A16" s="6" t="s">
        <v>21</v>
      </c>
      <c r="B16" s="13"/>
      <c r="C16" s="16">
        <v>313</v>
      </c>
      <c r="D16" s="10"/>
      <c r="E16"/>
    </row>
    <row r="17" spans="1:5" x14ac:dyDescent="0.3">
      <c r="A17" s="6" t="s">
        <v>5</v>
      </c>
      <c r="B17" s="13"/>
      <c r="C17" s="15">
        <v>14</v>
      </c>
      <c r="D17" s="10"/>
      <c r="E17"/>
    </row>
    <row r="18" spans="1:5" x14ac:dyDescent="0.3">
      <c r="A18" s="6" t="s">
        <v>14</v>
      </c>
      <c r="B18" s="13">
        <v>20000</v>
      </c>
      <c r="C18" s="15">
        <v>20000</v>
      </c>
      <c r="D18" s="10" t="s">
        <v>22</v>
      </c>
      <c r="E18"/>
    </row>
    <row r="19" spans="1:5" x14ac:dyDescent="0.3">
      <c r="A19" s="6" t="s">
        <v>23</v>
      </c>
      <c r="B19" s="13"/>
      <c r="C19" s="15">
        <v>967</v>
      </c>
      <c r="D19" s="10"/>
      <c r="E19"/>
    </row>
    <row r="20" spans="1:5" x14ac:dyDescent="0.3">
      <c r="A20" s="12" t="s">
        <v>6</v>
      </c>
      <c r="B20" s="13">
        <f>SUM(B11:B19)</f>
        <v>102000</v>
      </c>
      <c r="C20" s="46">
        <f>SUM(C13:C19)</f>
        <v>103051</v>
      </c>
      <c r="D20" s="10"/>
      <c r="E20"/>
    </row>
    <row r="21" spans="1:5" x14ac:dyDescent="0.3">
      <c r="A21" s="6"/>
      <c r="B21" s="13"/>
      <c r="C21" s="15"/>
      <c r="D21" s="10"/>
      <c r="E21"/>
    </row>
    <row r="22" spans="1:5" x14ac:dyDescent="0.3">
      <c r="A22" s="12" t="s">
        <v>7</v>
      </c>
      <c r="B22" s="13"/>
      <c r="C22" s="15"/>
      <c r="D22" s="10"/>
      <c r="E22"/>
    </row>
    <row r="23" spans="1:5" x14ac:dyDescent="0.3">
      <c r="A23" s="6" t="s">
        <v>73</v>
      </c>
      <c r="B23" s="13">
        <v>16000</v>
      </c>
      <c r="C23" s="15">
        <v>23577</v>
      </c>
      <c r="D23" s="10"/>
      <c r="E23"/>
    </row>
    <row r="24" spans="1:5" x14ac:dyDescent="0.3">
      <c r="A24" s="6" t="s">
        <v>8</v>
      </c>
      <c r="B24" s="13">
        <v>9000</v>
      </c>
      <c r="C24" s="15">
        <v>8904</v>
      </c>
      <c r="D24" s="10"/>
      <c r="E24"/>
    </row>
    <row r="25" spans="1:5" x14ac:dyDescent="0.3">
      <c r="A25" s="6" t="s">
        <v>9</v>
      </c>
      <c r="B25" s="13">
        <v>19000</v>
      </c>
      <c r="C25" s="15">
        <v>9781</v>
      </c>
      <c r="D25" s="47" t="s">
        <v>92</v>
      </c>
      <c r="E25"/>
    </row>
    <row r="26" spans="1:5" x14ac:dyDescent="0.3">
      <c r="A26" s="6" t="s">
        <v>10</v>
      </c>
      <c r="B26" s="13">
        <v>22000</v>
      </c>
      <c r="C26" s="15">
        <v>17750</v>
      </c>
      <c r="D26" s="10"/>
      <c r="E26"/>
    </row>
    <row r="27" spans="1:5" x14ac:dyDescent="0.3">
      <c r="A27" s="6" t="s">
        <v>11</v>
      </c>
      <c r="B27" s="13">
        <v>25000</v>
      </c>
      <c r="C27" s="15">
        <v>27706</v>
      </c>
      <c r="D27" s="10"/>
      <c r="E27"/>
    </row>
    <row r="28" spans="1:5" x14ac:dyDescent="0.3">
      <c r="A28" s="6" t="s">
        <v>24</v>
      </c>
      <c r="B28" s="13">
        <v>1000</v>
      </c>
      <c r="C28" s="15">
        <v>1092</v>
      </c>
      <c r="D28" s="10"/>
      <c r="E28"/>
    </row>
    <row r="29" spans="1:5" x14ac:dyDescent="0.3">
      <c r="A29" s="6" t="s">
        <v>25</v>
      </c>
      <c r="B29" s="13"/>
      <c r="C29" s="15">
        <v>1575</v>
      </c>
      <c r="D29" s="10"/>
      <c r="E29"/>
    </row>
    <row r="30" spans="1:5" x14ac:dyDescent="0.3">
      <c r="A30" s="6" t="s">
        <v>12</v>
      </c>
      <c r="B30" s="13">
        <v>4000</v>
      </c>
      <c r="C30" s="15"/>
      <c r="D30" s="10" t="s">
        <v>27</v>
      </c>
      <c r="E30"/>
    </row>
    <row r="31" spans="1:5" x14ac:dyDescent="0.3">
      <c r="A31" s="6" t="s">
        <v>13</v>
      </c>
      <c r="B31" s="13">
        <v>6000</v>
      </c>
      <c r="C31" s="15">
        <v>2490</v>
      </c>
      <c r="D31" s="10" t="s">
        <v>33</v>
      </c>
      <c r="E31"/>
    </row>
    <row r="32" spans="1:5" x14ac:dyDescent="0.3">
      <c r="A32" s="12" t="s">
        <v>6</v>
      </c>
      <c r="B32" s="13">
        <f>SUM(B23:B31)</f>
        <v>102000</v>
      </c>
      <c r="C32" s="46">
        <f>SUM(C23:C31)</f>
        <v>92875</v>
      </c>
      <c r="D32" s="10"/>
      <c r="E32"/>
    </row>
    <row r="33" spans="1:4" x14ac:dyDescent="0.3">
      <c r="A33" s="12" t="s">
        <v>28</v>
      </c>
      <c r="B33" s="17"/>
      <c r="C33" s="17">
        <f>C20-C32</f>
        <v>10176</v>
      </c>
    </row>
    <row r="34" spans="1:4" x14ac:dyDescent="0.3">
      <c r="A34" s="1"/>
      <c r="B34" s="26"/>
      <c r="C34" s="34"/>
    </row>
    <row r="35" spans="1:4" ht="53.4" x14ac:dyDescent="0.3">
      <c r="A35" s="39" t="s">
        <v>72</v>
      </c>
      <c r="B35" s="244" t="s">
        <v>71</v>
      </c>
      <c r="C35" s="244"/>
      <c r="D35" s="244"/>
    </row>
    <row r="36" spans="1:4" ht="18" x14ac:dyDescent="0.35">
      <c r="A36" s="19" t="s">
        <v>34</v>
      </c>
      <c r="B36" s="5"/>
      <c r="D36"/>
    </row>
    <row r="37" spans="1:4" x14ac:dyDescent="0.3">
      <c r="A37" s="21" t="s">
        <v>35</v>
      </c>
      <c r="B37" s="35" t="s">
        <v>36</v>
      </c>
      <c r="C37" s="35" t="s">
        <v>37</v>
      </c>
      <c r="D37" s="21" t="s">
        <v>38</v>
      </c>
    </row>
    <row r="38" spans="1:4" x14ac:dyDescent="0.3">
      <c r="A38" s="10" t="s">
        <v>39</v>
      </c>
      <c r="B38" s="18">
        <v>341277</v>
      </c>
      <c r="C38" s="20"/>
      <c r="D38" s="10"/>
    </row>
    <row r="39" spans="1:4" x14ac:dyDescent="0.3">
      <c r="A39" s="10" t="s">
        <v>40</v>
      </c>
      <c r="B39" s="18">
        <v>4665</v>
      </c>
      <c r="C39" s="20"/>
      <c r="D39" s="10"/>
    </row>
    <row r="40" spans="1:4" x14ac:dyDescent="0.3">
      <c r="A40" s="10"/>
      <c r="B40" s="18"/>
      <c r="C40" s="20"/>
      <c r="D40" s="10"/>
    </row>
    <row r="41" spans="1:4" x14ac:dyDescent="0.3">
      <c r="A41" s="21" t="s">
        <v>41</v>
      </c>
      <c r="B41" s="18"/>
      <c r="C41" s="22" t="s">
        <v>42</v>
      </c>
      <c r="D41" s="10"/>
    </row>
    <row r="42" spans="1:4" x14ac:dyDescent="0.3">
      <c r="A42" s="10" t="s">
        <v>43</v>
      </c>
      <c r="B42" s="18"/>
      <c r="C42" s="20">
        <v>7000</v>
      </c>
      <c r="D42" s="10"/>
    </row>
    <row r="43" spans="1:4" x14ac:dyDescent="0.3">
      <c r="A43" s="10" t="s">
        <v>44</v>
      </c>
      <c r="B43" s="18"/>
      <c r="C43" s="23">
        <v>10000</v>
      </c>
      <c r="D43" s="10"/>
    </row>
    <row r="44" spans="1:4" x14ac:dyDescent="0.3">
      <c r="A44" s="10" t="s">
        <v>45</v>
      </c>
      <c r="B44" s="18"/>
      <c r="C44" s="24">
        <v>0</v>
      </c>
      <c r="D44" s="10">
        <v>10000</v>
      </c>
    </row>
    <row r="45" spans="1:4" x14ac:dyDescent="0.3">
      <c r="A45" s="10" t="s">
        <v>46</v>
      </c>
      <c r="B45" s="18"/>
      <c r="C45" s="20">
        <v>5435</v>
      </c>
      <c r="D45" s="10"/>
    </row>
    <row r="46" spans="1:4" x14ac:dyDescent="0.3">
      <c r="A46" s="10" t="s">
        <v>47</v>
      </c>
      <c r="B46" s="18"/>
      <c r="C46" s="20">
        <v>1280</v>
      </c>
      <c r="D46" s="10"/>
    </row>
    <row r="47" spans="1:4" x14ac:dyDescent="0.3">
      <c r="A47" s="10" t="s">
        <v>48</v>
      </c>
      <c r="B47" s="18"/>
      <c r="C47" s="20">
        <v>3000</v>
      </c>
      <c r="D47" s="10"/>
    </row>
    <row r="48" spans="1:4" x14ac:dyDescent="0.3">
      <c r="A48" s="10" t="s">
        <v>49</v>
      </c>
      <c r="B48" s="18"/>
      <c r="C48" s="20">
        <v>1500</v>
      </c>
      <c r="D48" s="10"/>
    </row>
    <row r="49" spans="1:4" x14ac:dyDescent="0.3">
      <c r="A49" s="10" t="s">
        <v>50</v>
      </c>
      <c r="B49" s="18"/>
      <c r="C49" s="24"/>
      <c r="D49" s="10">
        <v>6500</v>
      </c>
    </row>
    <row r="50" spans="1:4" x14ac:dyDescent="0.3">
      <c r="A50" s="10" t="s">
        <v>51</v>
      </c>
      <c r="B50" s="18"/>
      <c r="C50" s="20">
        <v>5500</v>
      </c>
      <c r="D50" s="10"/>
    </row>
    <row r="51" spans="1:4" x14ac:dyDescent="0.3">
      <c r="A51" s="10" t="s">
        <v>52</v>
      </c>
      <c r="B51" s="18"/>
      <c r="C51" s="20">
        <v>5847.6</v>
      </c>
      <c r="D51" s="10"/>
    </row>
    <row r="52" spans="1:4" x14ac:dyDescent="0.3">
      <c r="A52" s="10" t="s">
        <v>53</v>
      </c>
      <c r="B52" s="18"/>
      <c r="C52" s="24"/>
      <c r="D52" s="10">
        <v>3000</v>
      </c>
    </row>
    <row r="53" spans="1:4" x14ac:dyDescent="0.3">
      <c r="A53" s="10" t="s">
        <v>54</v>
      </c>
      <c r="B53" s="18"/>
      <c r="C53" s="24">
        <v>15000</v>
      </c>
      <c r="D53" s="10" t="s">
        <v>70</v>
      </c>
    </row>
    <row r="54" spans="1:4" x14ac:dyDescent="0.3">
      <c r="A54" s="10" t="s">
        <v>55</v>
      </c>
      <c r="B54" s="18"/>
      <c r="C54" s="24">
        <v>10000</v>
      </c>
      <c r="D54" s="10" t="s">
        <v>69</v>
      </c>
    </row>
    <row r="55" spans="1:4" x14ac:dyDescent="0.3">
      <c r="A55" s="10" t="s">
        <v>56</v>
      </c>
      <c r="B55" s="18"/>
      <c r="C55" s="23">
        <v>7271</v>
      </c>
      <c r="D55" s="10"/>
    </row>
    <row r="56" spans="1:4" x14ac:dyDescent="0.3">
      <c r="A56" s="10" t="s">
        <v>57</v>
      </c>
      <c r="B56" s="18"/>
      <c r="C56" s="24"/>
      <c r="D56" s="10" t="s">
        <v>58</v>
      </c>
    </row>
    <row r="57" spans="1:4" x14ac:dyDescent="0.3">
      <c r="A57" s="10" t="s">
        <v>59</v>
      </c>
      <c r="B57" s="18"/>
      <c r="C57" s="23">
        <v>3000</v>
      </c>
      <c r="D57" s="10"/>
    </row>
    <row r="58" spans="1:4" x14ac:dyDescent="0.3">
      <c r="A58" s="10" t="s">
        <v>60</v>
      </c>
      <c r="B58" s="17"/>
      <c r="C58" s="20">
        <v>1011</v>
      </c>
      <c r="D58" s="10"/>
    </row>
    <row r="59" spans="1:4" x14ac:dyDescent="0.3">
      <c r="A59" s="25"/>
      <c r="B59" s="26">
        <f>SUM(B38:B58)</f>
        <v>345942</v>
      </c>
      <c r="C59" s="33">
        <f>SUM(C42:C58)</f>
        <v>75844.600000000006</v>
      </c>
      <c r="D59"/>
    </row>
    <row r="60" spans="1:4" x14ac:dyDescent="0.3">
      <c r="A60" s="27" t="s">
        <v>61</v>
      </c>
      <c r="B60" s="28">
        <f>B59-C59</f>
        <v>270097.40000000002</v>
      </c>
      <c r="C60" s="18"/>
      <c r="D60"/>
    </row>
    <row r="61" spans="1:4" ht="15.6" x14ac:dyDescent="0.3">
      <c r="A61" s="29" t="s">
        <v>62</v>
      </c>
      <c r="B61" s="30">
        <v>99570</v>
      </c>
      <c r="D61"/>
    </row>
    <row r="62" spans="1:4" ht="16.2" thickBot="1" x14ac:dyDescent="0.35">
      <c r="A62" s="31" t="s">
        <v>63</v>
      </c>
      <c r="B62" s="32">
        <v>20000</v>
      </c>
      <c r="D62"/>
    </row>
    <row r="63" spans="1:4" ht="15.6" x14ac:dyDescent="0.3">
      <c r="A63" s="36" t="s">
        <v>64</v>
      </c>
      <c r="B63" s="37">
        <f>B60+B61-B62</f>
        <v>349667.4</v>
      </c>
      <c r="D63"/>
    </row>
    <row r="64" spans="1:4" x14ac:dyDescent="0.3">
      <c r="A64" s="10" t="s">
        <v>65</v>
      </c>
      <c r="B64" s="18">
        <v>24155</v>
      </c>
      <c r="D64"/>
    </row>
    <row r="65" spans="1:5" x14ac:dyDescent="0.3">
      <c r="A65" s="10" t="s">
        <v>66</v>
      </c>
      <c r="B65" s="18">
        <f>B63+B64</f>
        <v>373822.4</v>
      </c>
      <c r="D65"/>
    </row>
    <row r="66" spans="1:5" x14ac:dyDescent="0.3">
      <c r="A66" s="10" t="s">
        <v>67</v>
      </c>
      <c r="B66" s="18">
        <v>372969</v>
      </c>
      <c r="D66"/>
    </row>
    <row r="67" spans="1:5" ht="15.6" x14ac:dyDescent="0.3">
      <c r="A67" s="38" t="s">
        <v>68</v>
      </c>
      <c r="B67" s="18">
        <f>B65-B66</f>
        <v>853.40000000002328</v>
      </c>
      <c r="D67"/>
    </row>
    <row r="68" spans="1:5" x14ac:dyDescent="0.3">
      <c r="B68" s="5"/>
      <c r="D68"/>
    </row>
    <row r="69" spans="1:5" ht="18" x14ac:dyDescent="0.35">
      <c r="A69" s="40" t="s">
        <v>89</v>
      </c>
      <c r="B69" s="5"/>
      <c r="D69" s="4"/>
      <c r="E69" s="4"/>
    </row>
    <row r="70" spans="1:5" x14ac:dyDescent="0.3">
      <c r="A70" s="10"/>
      <c r="B70" s="41" t="s">
        <v>75</v>
      </c>
      <c r="C70" s="41" t="s">
        <v>76</v>
      </c>
      <c r="D70"/>
      <c r="E70"/>
    </row>
    <row r="71" spans="1:5" x14ac:dyDescent="0.3">
      <c r="A71" s="10" t="s">
        <v>91</v>
      </c>
      <c r="B71" s="42">
        <v>200250</v>
      </c>
      <c r="C71" s="43"/>
      <c r="D71"/>
      <c r="E71"/>
    </row>
    <row r="72" spans="1:5" x14ac:dyDescent="0.3">
      <c r="A72" s="10" t="s">
        <v>77</v>
      </c>
      <c r="B72" s="42">
        <v>0</v>
      </c>
      <c r="C72" s="43"/>
      <c r="D72"/>
      <c r="E72"/>
    </row>
    <row r="73" spans="1:5" x14ac:dyDescent="0.3">
      <c r="A73" s="10" t="s">
        <v>78</v>
      </c>
      <c r="B73" s="42">
        <v>68</v>
      </c>
      <c r="C73" s="43"/>
      <c r="D73"/>
      <c r="E73"/>
    </row>
    <row r="74" spans="1:5" x14ac:dyDescent="0.3">
      <c r="A74" s="21" t="s">
        <v>79</v>
      </c>
      <c r="B74" s="44">
        <f>SUM(B71:B73)</f>
        <v>200318</v>
      </c>
      <c r="C74" s="43"/>
      <c r="D74"/>
      <c r="E74"/>
    </row>
    <row r="75" spans="1:5" x14ac:dyDescent="0.3">
      <c r="A75" s="10"/>
      <c r="B75" s="43"/>
      <c r="C75" s="43"/>
      <c r="D75"/>
      <c r="E75"/>
    </row>
    <row r="76" spans="1:5" x14ac:dyDescent="0.3">
      <c r="A76" s="10" t="s">
        <v>80</v>
      </c>
      <c r="B76" s="43"/>
      <c r="C76" s="43">
        <v>60931</v>
      </c>
      <c r="D76"/>
      <c r="E76"/>
    </row>
    <row r="77" spans="1:5" x14ac:dyDescent="0.3">
      <c r="A77" s="10" t="s">
        <v>81</v>
      </c>
      <c r="B77" s="43"/>
      <c r="C77" s="43">
        <v>4772</v>
      </c>
      <c r="D77"/>
      <c r="E77"/>
    </row>
    <row r="78" spans="1:5" x14ac:dyDescent="0.3">
      <c r="A78" s="10" t="s">
        <v>82</v>
      </c>
      <c r="B78" s="43"/>
      <c r="C78" s="43">
        <v>7220</v>
      </c>
      <c r="D78"/>
      <c r="E78"/>
    </row>
    <row r="79" spans="1:5" x14ac:dyDescent="0.3">
      <c r="A79" s="10" t="s">
        <v>83</v>
      </c>
      <c r="B79" s="43"/>
      <c r="C79" s="43">
        <v>663</v>
      </c>
      <c r="D79"/>
      <c r="E79"/>
    </row>
    <row r="80" spans="1:5" x14ac:dyDescent="0.3">
      <c r="A80" s="10" t="s">
        <v>84</v>
      </c>
      <c r="B80" s="43"/>
      <c r="C80" s="43">
        <v>2135.1</v>
      </c>
      <c r="D80"/>
      <c r="E80"/>
    </row>
    <row r="81" spans="1:5" x14ac:dyDescent="0.3">
      <c r="A81" s="10" t="s">
        <v>85</v>
      </c>
      <c r="B81" s="43"/>
      <c r="C81" s="43">
        <v>21</v>
      </c>
      <c r="D81"/>
      <c r="E81"/>
    </row>
    <row r="82" spans="1:5" x14ac:dyDescent="0.3">
      <c r="A82" s="10" t="s">
        <v>86</v>
      </c>
      <c r="B82" s="43"/>
      <c r="C82" s="43">
        <v>25000</v>
      </c>
      <c r="D82"/>
      <c r="E82"/>
    </row>
    <row r="83" spans="1:5" x14ac:dyDescent="0.3">
      <c r="A83" s="10" t="s">
        <v>87</v>
      </c>
      <c r="B83" s="43"/>
      <c r="C83" s="43">
        <v>6</v>
      </c>
      <c r="D83"/>
      <c r="E83"/>
    </row>
    <row r="84" spans="1:5" x14ac:dyDescent="0.3">
      <c r="A84" s="21" t="s">
        <v>88</v>
      </c>
      <c r="B84" s="43"/>
      <c r="C84" s="45">
        <f>SUM(C76:C83)</f>
        <v>100748.1</v>
      </c>
      <c r="D84"/>
      <c r="E84"/>
    </row>
    <row r="85" spans="1:5" x14ac:dyDescent="0.3">
      <c r="A85" s="10"/>
      <c r="B85" s="43"/>
      <c r="C85" s="43"/>
      <c r="D85"/>
      <c r="E85"/>
    </row>
    <row r="86" spans="1:5" x14ac:dyDescent="0.3">
      <c r="A86" s="21" t="s">
        <v>90</v>
      </c>
      <c r="B86" s="45">
        <f>B74-C84</f>
        <v>99569.9</v>
      </c>
      <c r="C86" s="43"/>
      <c r="D86"/>
      <c r="E86"/>
    </row>
    <row r="88" spans="1:5" x14ac:dyDescent="0.3">
      <c r="A88" s="48" t="s">
        <v>94</v>
      </c>
    </row>
  </sheetData>
  <mergeCells count="1">
    <mergeCell ref="B35:D35"/>
  </mergeCells>
  <phoneticPr fontId="4" type="noConversion"/>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97"/>
  <sheetViews>
    <sheetView workbookViewId="0">
      <selection activeCell="G23" sqref="G23"/>
    </sheetView>
  </sheetViews>
  <sheetFormatPr baseColWidth="10" defaultColWidth="11.44140625" defaultRowHeight="14.4" x14ac:dyDescent="0.3"/>
  <cols>
    <col min="1" max="1" width="44.6640625" customWidth="1"/>
    <col min="2" max="2" width="12" style="3" bestFit="1" customWidth="1"/>
    <col min="3" max="3" width="12.6640625" style="5" customWidth="1"/>
    <col min="4" max="4" width="53.6640625" style="5" customWidth="1"/>
    <col min="5" max="5" width="32.44140625" style="5" customWidth="1"/>
    <col min="6" max="6" width="13.109375" customWidth="1"/>
    <col min="8" max="8" width="33.109375" customWidth="1"/>
  </cols>
  <sheetData>
    <row r="2" spans="1:5" s="7" customFormat="1" ht="15.6" x14ac:dyDescent="0.3">
      <c r="A2" s="7" t="s">
        <v>95</v>
      </c>
      <c r="B2" s="8"/>
      <c r="C2" s="8"/>
      <c r="D2" s="8"/>
      <c r="E2" s="8"/>
    </row>
    <row r="3" spans="1:5" x14ac:dyDescent="0.3">
      <c r="B3" s="10" t="s">
        <v>96</v>
      </c>
      <c r="C3"/>
      <c r="D3"/>
      <c r="E3"/>
    </row>
    <row r="4" spans="1:5" x14ac:dyDescent="0.3">
      <c r="A4" s="10" t="s">
        <v>29</v>
      </c>
      <c r="B4" s="17">
        <v>5014.8599999999997</v>
      </c>
    </row>
    <row r="5" spans="1:5" x14ac:dyDescent="0.3">
      <c r="A5" s="10" t="s">
        <v>30</v>
      </c>
      <c r="B5" s="17">
        <v>331432.48</v>
      </c>
    </row>
    <row r="6" spans="1:5" x14ac:dyDescent="0.3">
      <c r="A6" s="10" t="s">
        <v>31</v>
      </c>
      <c r="B6" s="17">
        <v>-3.66</v>
      </c>
    </row>
    <row r="7" spans="1:5" x14ac:dyDescent="0.3">
      <c r="A7" s="10" t="s">
        <v>32</v>
      </c>
      <c r="B7" s="17">
        <f>SUM(B4:B6)</f>
        <v>336443.68</v>
      </c>
    </row>
    <row r="8" spans="1:5" x14ac:dyDescent="0.3">
      <c r="A8" s="2" t="s">
        <v>0</v>
      </c>
    </row>
    <row r="9" spans="1:5" x14ac:dyDescent="0.3">
      <c r="A9" s="6"/>
      <c r="B9" s="11" t="s">
        <v>15</v>
      </c>
      <c r="C9" s="14" t="s">
        <v>1</v>
      </c>
      <c r="D9" s="9" t="s">
        <v>20</v>
      </c>
      <c r="E9"/>
    </row>
    <row r="10" spans="1:5" x14ac:dyDescent="0.3">
      <c r="A10" s="12" t="s">
        <v>74</v>
      </c>
      <c r="B10" s="11" t="s">
        <v>97</v>
      </c>
      <c r="C10" s="49">
        <v>41456</v>
      </c>
      <c r="D10" s="10"/>
      <c r="E10"/>
    </row>
    <row r="11" spans="1:5" x14ac:dyDescent="0.3">
      <c r="A11" s="6"/>
      <c r="B11" s="13"/>
      <c r="C11" s="15"/>
      <c r="D11" s="10"/>
      <c r="E11"/>
    </row>
    <row r="12" spans="1:5" x14ac:dyDescent="0.3">
      <c r="A12" s="12" t="s">
        <v>2</v>
      </c>
      <c r="B12" s="13"/>
      <c r="C12" s="15"/>
      <c r="D12" s="10"/>
      <c r="E12"/>
    </row>
    <row r="13" spans="1:5" x14ac:dyDescent="0.3">
      <c r="A13" s="12"/>
      <c r="B13" s="13"/>
      <c r="C13" s="15">
        <v>5015</v>
      </c>
      <c r="D13" s="10" t="s">
        <v>99</v>
      </c>
      <c r="E13"/>
    </row>
    <row r="14" spans="1:5" x14ac:dyDescent="0.3">
      <c r="A14" s="6" t="s">
        <v>3</v>
      </c>
      <c r="B14" s="13">
        <v>58000</v>
      </c>
      <c r="C14" s="15">
        <v>59000</v>
      </c>
      <c r="D14" s="10"/>
      <c r="E14"/>
    </row>
    <row r="15" spans="1:5" x14ac:dyDescent="0.3">
      <c r="A15" s="6" t="s">
        <v>4</v>
      </c>
      <c r="B15" s="13">
        <v>22000</v>
      </c>
      <c r="C15" s="51">
        <v>22264</v>
      </c>
      <c r="D15" s="10"/>
      <c r="E15"/>
    </row>
    <row r="16" spans="1:5" x14ac:dyDescent="0.3">
      <c r="A16" s="6" t="s">
        <v>21</v>
      </c>
      <c r="B16" s="13">
        <v>300</v>
      </c>
      <c r="C16" s="16">
        <v>757</v>
      </c>
      <c r="D16" s="10"/>
      <c r="E16"/>
    </row>
    <row r="17" spans="1:5" x14ac:dyDescent="0.3">
      <c r="A17" s="6" t="s">
        <v>5</v>
      </c>
      <c r="B17" s="13"/>
      <c r="C17" s="15">
        <v>19</v>
      </c>
      <c r="D17" s="10"/>
      <c r="E17"/>
    </row>
    <row r="18" spans="1:5" x14ac:dyDescent="0.3">
      <c r="A18" s="6" t="s">
        <v>14</v>
      </c>
      <c r="B18" s="13">
        <v>20000</v>
      </c>
      <c r="C18" s="15">
        <v>20000</v>
      </c>
      <c r="D18" s="10"/>
      <c r="E18"/>
    </row>
    <row r="19" spans="1:5" x14ac:dyDescent="0.3">
      <c r="A19" s="6" t="s">
        <v>159</v>
      </c>
      <c r="B19" s="13"/>
      <c r="C19" s="15">
        <v>17504</v>
      </c>
      <c r="D19" s="10" t="s">
        <v>160</v>
      </c>
      <c r="E19"/>
    </row>
    <row r="20" spans="1:5" x14ac:dyDescent="0.3">
      <c r="A20" s="6" t="s">
        <v>23</v>
      </c>
      <c r="B20" s="13"/>
      <c r="C20" s="15"/>
      <c r="D20" s="10"/>
      <c r="E20"/>
    </row>
    <row r="21" spans="1:5" x14ac:dyDescent="0.3">
      <c r="A21" s="12" t="s">
        <v>6</v>
      </c>
      <c r="B21" s="50">
        <f>SUM(B11:B20)</f>
        <v>100300</v>
      </c>
      <c r="C21" s="46">
        <f>SUM(C14:C20)</f>
        <v>119544</v>
      </c>
      <c r="D21" s="10"/>
      <c r="E21"/>
    </row>
    <row r="22" spans="1:5" x14ac:dyDescent="0.3">
      <c r="A22" s="6"/>
      <c r="B22" s="13"/>
      <c r="C22" s="15"/>
      <c r="D22" s="10"/>
      <c r="E22"/>
    </row>
    <row r="23" spans="1:5" x14ac:dyDescent="0.3">
      <c r="A23" s="12" t="s">
        <v>7</v>
      </c>
      <c r="B23" s="13"/>
      <c r="C23" s="15"/>
      <c r="D23" s="10"/>
      <c r="E23"/>
    </row>
    <row r="24" spans="1:5" x14ac:dyDescent="0.3">
      <c r="A24" s="6" t="s">
        <v>73</v>
      </c>
      <c r="B24" s="13">
        <v>20000</v>
      </c>
      <c r="C24" s="15">
        <v>23469</v>
      </c>
      <c r="D24" s="10"/>
      <c r="E24"/>
    </row>
    <row r="25" spans="1:5" x14ac:dyDescent="0.3">
      <c r="A25" s="6" t="s">
        <v>8</v>
      </c>
      <c r="B25" s="13">
        <v>9500</v>
      </c>
      <c r="C25" s="15">
        <v>8043</v>
      </c>
      <c r="D25" s="10"/>
      <c r="E25"/>
    </row>
    <row r="26" spans="1:5" x14ac:dyDescent="0.3">
      <c r="A26" s="6" t="s">
        <v>9</v>
      </c>
      <c r="B26" s="13">
        <v>20000</v>
      </c>
      <c r="C26" s="15">
        <v>27055</v>
      </c>
      <c r="D26" s="52" t="s">
        <v>100</v>
      </c>
      <c r="E26"/>
    </row>
    <row r="27" spans="1:5" x14ac:dyDescent="0.3">
      <c r="A27" s="6" t="s">
        <v>10</v>
      </c>
      <c r="B27" s="13">
        <v>18000</v>
      </c>
      <c r="C27" s="15">
        <v>19400</v>
      </c>
      <c r="D27" s="10"/>
      <c r="E27"/>
    </row>
    <row r="28" spans="1:5" x14ac:dyDescent="0.3">
      <c r="A28" s="6" t="s">
        <v>98</v>
      </c>
      <c r="B28" s="13">
        <v>1300</v>
      </c>
      <c r="C28" s="15">
        <v>1192</v>
      </c>
      <c r="D28" s="10"/>
      <c r="E28"/>
    </row>
    <row r="29" spans="1:5" x14ac:dyDescent="0.3">
      <c r="A29" s="6" t="s">
        <v>11</v>
      </c>
      <c r="B29" s="13">
        <v>25000</v>
      </c>
      <c r="C29" s="15">
        <v>17261</v>
      </c>
      <c r="D29" s="10"/>
      <c r="E29"/>
    </row>
    <row r="30" spans="1:5" x14ac:dyDescent="0.3">
      <c r="A30" s="6" t="s">
        <v>24</v>
      </c>
      <c r="B30" s="13">
        <v>1500</v>
      </c>
      <c r="C30" s="15"/>
      <c r="D30" s="10"/>
      <c r="E30"/>
    </row>
    <row r="31" spans="1:5" x14ac:dyDescent="0.3">
      <c r="A31" s="6" t="s">
        <v>159</v>
      </c>
      <c r="B31" s="13"/>
      <c r="C31" s="15">
        <v>6981</v>
      </c>
      <c r="D31" s="10" t="s">
        <v>161</v>
      </c>
      <c r="E31"/>
    </row>
    <row r="32" spans="1:5" x14ac:dyDescent="0.3">
      <c r="A32" s="6" t="s">
        <v>12</v>
      </c>
      <c r="B32" s="13">
        <v>3000</v>
      </c>
      <c r="C32" s="15">
        <v>8544</v>
      </c>
      <c r="D32" s="10"/>
      <c r="E32"/>
    </row>
    <row r="33" spans="1:5" x14ac:dyDescent="0.3">
      <c r="A33" s="6" t="s">
        <v>13</v>
      </c>
      <c r="B33" s="13">
        <v>2000</v>
      </c>
      <c r="C33" s="15">
        <v>2584</v>
      </c>
      <c r="D33" s="10" t="s">
        <v>101</v>
      </c>
      <c r="E33"/>
    </row>
    <row r="34" spans="1:5" x14ac:dyDescent="0.3">
      <c r="A34" s="12" t="s">
        <v>6</v>
      </c>
      <c r="B34" s="50">
        <f>SUM(B24:B33)</f>
        <v>100300</v>
      </c>
      <c r="C34" s="46">
        <f>SUM(C24:C33)</f>
        <v>114529</v>
      </c>
      <c r="D34" s="10"/>
      <c r="E34"/>
    </row>
    <row r="35" spans="1:5" s="5" customFormat="1" x14ac:dyDescent="0.3">
      <c r="A35" s="12" t="s">
        <v>28</v>
      </c>
      <c r="B35" s="17"/>
      <c r="C35" s="17">
        <f>C21-C34</f>
        <v>5015</v>
      </c>
    </row>
    <row r="36" spans="1:5" s="5" customFormat="1" x14ac:dyDescent="0.3">
      <c r="A36" s="1"/>
      <c r="B36" s="26"/>
      <c r="C36" s="34"/>
    </row>
    <row r="37" spans="1:5" s="5" customFormat="1" ht="18" x14ac:dyDescent="0.35">
      <c r="A37" s="19" t="s">
        <v>103</v>
      </c>
      <c r="D37"/>
    </row>
    <row r="38" spans="1:5" s="5" customFormat="1" x14ac:dyDescent="0.3">
      <c r="A38" s="21" t="s">
        <v>35</v>
      </c>
      <c r="B38" s="35" t="s">
        <v>36</v>
      </c>
      <c r="C38" s="35" t="s">
        <v>37</v>
      </c>
      <c r="D38" s="21" t="s">
        <v>106</v>
      </c>
    </row>
    <row r="39" spans="1:5" s="5" customFormat="1" x14ac:dyDescent="0.3">
      <c r="A39" s="10" t="s">
        <v>102</v>
      </c>
      <c r="B39" s="18">
        <v>369983</v>
      </c>
      <c r="C39" s="20"/>
      <c r="D39" s="10"/>
    </row>
    <row r="40" spans="1:5" s="5" customFormat="1" x14ac:dyDescent="0.3">
      <c r="A40" s="10" t="s">
        <v>138</v>
      </c>
      <c r="B40" s="18">
        <v>5914</v>
      </c>
      <c r="C40" s="20"/>
      <c r="D40" s="10"/>
    </row>
    <row r="41" spans="1:5" s="5" customFormat="1" x14ac:dyDescent="0.3">
      <c r="A41" s="10" t="s">
        <v>105</v>
      </c>
      <c r="B41" s="18">
        <v>97888</v>
      </c>
      <c r="C41" s="20"/>
      <c r="D41" s="10"/>
    </row>
    <row r="42" spans="1:5" s="5" customFormat="1" x14ac:dyDescent="0.3">
      <c r="A42" s="10" t="s">
        <v>104</v>
      </c>
      <c r="B42" s="18">
        <v>12574</v>
      </c>
      <c r="C42" s="20"/>
      <c r="D42" s="10" t="s">
        <v>107</v>
      </c>
    </row>
    <row r="43" spans="1:5" s="5" customFormat="1" x14ac:dyDescent="0.3">
      <c r="A43" s="10" t="s">
        <v>108</v>
      </c>
      <c r="B43" s="18">
        <v>2400</v>
      </c>
      <c r="C43" s="20"/>
      <c r="D43" s="10" t="s">
        <v>109</v>
      </c>
    </row>
    <row r="44" spans="1:5" s="5" customFormat="1" x14ac:dyDescent="0.3">
      <c r="A44" s="53" t="s">
        <v>110</v>
      </c>
      <c r="B44" s="18"/>
      <c r="C44" s="59">
        <v>5520</v>
      </c>
      <c r="D44" s="10"/>
    </row>
    <row r="45" spans="1:5" s="5" customFormat="1" x14ac:dyDescent="0.3">
      <c r="A45" s="54" t="s">
        <v>111</v>
      </c>
      <c r="B45" s="18"/>
      <c r="C45" s="60">
        <v>1768</v>
      </c>
      <c r="D45" s="10"/>
    </row>
    <row r="46" spans="1:5" s="5" customFormat="1" x14ac:dyDescent="0.3">
      <c r="A46" s="54" t="s">
        <v>112</v>
      </c>
      <c r="B46" s="18"/>
      <c r="C46" s="60">
        <v>5307.75</v>
      </c>
      <c r="D46" s="10"/>
    </row>
    <row r="47" spans="1:5" s="5" customFormat="1" x14ac:dyDescent="0.3">
      <c r="A47" s="54" t="s">
        <v>113</v>
      </c>
      <c r="B47" s="18"/>
      <c r="C47" s="61">
        <v>620</v>
      </c>
      <c r="D47" s="10"/>
    </row>
    <row r="48" spans="1:5" s="5" customFormat="1" x14ac:dyDescent="0.3">
      <c r="A48" s="54" t="s">
        <v>114</v>
      </c>
      <c r="B48" s="18"/>
      <c r="C48" s="61">
        <v>1782.9</v>
      </c>
      <c r="D48" s="10"/>
    </row>
    <row r="49" spans="1:4" s="5" customFormat="1" x14ac:dyDescent="0.3">
      <c r="A49" s="54" t="s">
        <v>115</v>
      </c>
      <c r="B49" s="18"/>
      <c r="C49" s="61">
        <v>330</v>
      </c>
      <c r="D49" s="10"/>
    </row>
    <row r="50" spans="1:4" s="5" customFormat="1" ht="27" x14ac:dyDescent="0.3">
      <c r="A50" s="55" t="s">
        <v>116</v>
      </c>
      <c r="B50" s="18"/>
      <c r="C50" s="61">
        <v>10000</v>
      </c>
      <c r="D50" s="10"/>
    </row>
    <row r="51" spans="1:4" s="5" customFormat="1" x14ac:dyDescent="0.3">
      <c r="A51" s="55" t="s">
        <v>117</v>
      </c>
      <c r="B51" s="18"/>
      <c r="C51" s="61">
        <v>5820</v>
      </c>
      <c r="D51" s="10"/>
    </row>
    <row r="52" spans="1:4" s="5" customFormat="1" x14ac:dyDescent="0.3">
      <c r="A52" s="55" t="s">
        <v>118</v>
      </c>
      <c r="B52" s="18"/>
      <c r="C52" s="61">
        <v>87.3</v>
      </c>
      <c r="D52" s="10"/>
    </row>
    <row r="53" spans="1:4" s="5" customFormat="1" ht="27" x14ac:dyDescent="0.3">
      <c r="A53" s="55" t="s">
        <v>119</v>
      </c>
      <c r="B53" s="18"/>
      <c r="C53" s="61">
        <v>3000</v>
      </c>
      <c r="D53" s="10"/>
    </row>
    <row r="54" spans="1:4" s="5" customFormat="1" ht="27" x14ac:dyDescent="0.3">
      <c r="A54" s="55" t="s">
        <v>120</v>
      </c>
      <c r="B54" s="18"/>
      <c r="C54" s="61">
        <v>5000</v>
      </c>
      <c r="D54" s="10"/>
    </row>
    <row r="55" spans="1:4" s="5" customFormat="1" ht="27" x14ac:dyDescent="0.3">
      <c r="A55" s="55" t="s">
        <v>121</v>
      </c>
      <c r="B55" s="18"/>
      <c r="C55" s="61">
        <v>3000</v>
      </c>
      <c r="D55" s="10"/>
    </row>
    <row r="56" spans="1:4" s="5" customFormat="1" ht="40.200000000000003" x14ac:dyDescent="0.3">
      <c r="A56" s="55" t="s">
        <v>122</v>
      </c>
      <c r="B56" s="18"/>
      <c r="C56" s="61">
        <v>17282.68</v>
      </c>
      <c r="D56" s="10"/>
    </row>
    <row r="57" spans="1:4" s="5" customFormat="1" x14ac:dyDescent="0.3">
      <c r="A57" s="55" t="s">
        <v>123</v>
      </c>
      <c r="B57" s="18"/>
      <c r="C57" s="61">
        <v>20000</v>
      </c>
      <c r="D57" s="10"/>
    </row>
    <row r="58" spans="1:4" s="5" customFormat="1" ht="27" x14ac:dyDescent="0.3">
      <c r="A58" s="55" t="s">
        <v>124</v>
      </c>
      <c r="B58" s="18"/>
      <c r="C58" s="61">
        <v>30000</v>
      </c>
      <c r="D58" s="10"/>
    </row>
    <row r="59" spans="1:4" s="5" customFormat="1" x14ac:dyDescent="0.3">
      <c r="A59" s="56" t="s">
        <v>125</v>
      </c>
      <c r="B59" s="18"/>
      <c r="C59" s="59">
        <v>32</v>
      </c>
      <c r="D59" s="10"/>
    </row>
    <row r="60" spans="1:4" s="5" customFormat="1" x14ac:dyDescent="0.3">
      <c r="A60" s="57" t="s">
        <v>126</v>
      </c>
      <c r="B60" s="18"/>
      <c r="C60" s="59">
        <v>1000</v>
      </c>
      <c r="D60" s="10"/>
    </row>
    <row r="61" spans="1:4" s="5" customFormat="1" x14ac:dyDescent="0.3">
      <c r="A61" s="57" t="s">
        <v>127</v>
      </c>
      <c r="B61" s="18"/>
      <c r="C61" s="59">
        <v>4305.0600000000004</v>
      </c>
      <c r="D61" s="10"/>
    </row>
    <row r="62" spans="1:4" s="5" customFormat="1" x14ac:dyDescent="0.3">
      <c r="A62" s="57" t="s">
        <v>113</v>
      </c>
      <c r="B62" s="18"/>
      <c r="C62" s="59">
        <v>330</v>
      </c>
      <c r="D62" s="10"/>
    </row>
    <row r="63" spans="1:4" s="5" customFormat="1" x14ac:dyDescent="0.3">
      <c r="A63" s="57" t="s">
        <v>128</v>
      </c>
      <c r="B63" s="18"/>
      <c r="C63" s="59">
        <v>3000</v>
      </c>
      <c r="D63" s="10"/>
    </row>
    <row r="64" spans="1:4" s="5" customFormat="1" x14ac:dyDescent="0.3">
      <c r="A64" s="57" t="s">
        <v>129</v>
      </c>
      <c r="B64" s="18"/>
      <c r="C64" s="59">
        <v>4</v>
      </c>
      <c r="D64" s="10"/>
    </row>
    <row r="65" spans="1:5" s="5" customFormat="1" x14ac:dyDescent="0.3">
      <c r="A65" s="57" t="s">
        <v>130</v>
      </c>
      <c r="B65" s="17"/>
      <c r="C65" s="59">
        <v>6000</v>
      </c>
      <c r="D65" s="10"/>
    </row>
    <row r="66" spans="1:5" s="5" customFormat="1" x14ac:dyDescent="0.3">
      <c r="A66" s="57" t="s">
        <v>131</v>
      </c>
      <c r="B66" s="17"/>
      <c r="C66" s="59">
        <v>10000</v>
      </c>
      <c r="D66" s="10"/>
    </row>
    <row r="67" spans="1:5" s="5" customFormat="1" x14ac:dyDescent="0.3">
      <c r="A67" s="57" t="s">
        <v>132</v>
      </c>
      <c r="B67" s="17"/>
      <c r="C67" s="59">
        <v>86</v>
      </c>
      <c r="D67" s="10"/>
    </row>
    <row r="68" spans="1:5" s="5" customFormat="1" x14ac:dyDescent="0.3">
      <c r="A68" s="57" t="s">
        <v>133</v>
      </c>
      <c r="B68" s="17"/>
      <c r="C68" s="59">
        <v>12000</v>
      </c>
      <c r="D68" s="10"/>
    </row>
    <row r="69" spans="1:5" s="5" customFormat="1" x14ac:dyDescent="0.3">
      <c r="A69" s="58" t="s">
        <v>134</v>
      </c>
      <c r="B69" s="17"/>
      <c r="C69" s="59">
        <v>10000</v>
      </c>
      <c r="D69" s="10"/>
    </row>
    <row r="70" spans="1:5" s="5" customFormat="1" x14ac:dyDescent="0.3">
      <c r="A70" s="57" t="s">
        <v>135</v>
      </c>
      <c r="B70" s="17"/>
      <c r="C70" s="59">
        <v>544</v>
      </c>
      <c r="D70" s="10"/>
    </row>
    <row r="71" spans="1:5" s="5" customFormat="1" x14ac:dyDescent="0.3">
      <c r="A71" s="57" t="s">
        <v>98</v>
      </c>
      <c r="B71" s="17"/>
      <c r="C71" s="59">
        <v>8</v>
      </c>
      <c r="D71" s="10"/>
    </row>
    <row r="72" spans="1:5" x14ac:dyDescent="0.3">
      <c r="A72" s="57" t="s">
        <v>108</v>
      </c>
      <c r="B72" s="17"/>
      <c r="C72" s="59"/>
      <c r="D72" s="10"/>
    </row>
    <row r="73" spans="1:5" x14ac:dyDescent="0.3">
      <c r="A73" s="57" t="s">
        <v>136</v>
      </c>
      <c r="B73" s="17"/>
      <c r="C73" s="59">
        <v>500</v>
      </c>
      <c r="D73" s="10"/>
    </row>
    <row r="74" spans="1:5" ht="15.6" x14ac:dyDescent="0.3">
      <c r="A74" s="38" t="s">
        <v>137</v>
      </c>
      <c r="B74" s="18">
        <f>SUM(B40:B73)</f>
        <v>118776</v>
      </c>
      <c r="C74" s="18">
        <f>SUM(C44:C73)</f>
        <v>157327.69</v>
      </c>
      <c r="D74"/>
    </row>
    <row r="75" spans="1:5" ht="15.6" x14ac:dyDescent="0.3">
      <c r="A75" s="38" t="s">
        <v>139</v>
      </c>
      <c r="B75" s="18">
        <v>369983</v>
      </c>
      <c r="C75" s="34"/>
      <c r="D75"/>
    </row>
    <row r="76" spans="1:5" ht="15.6" x14ac:dyDescent="0.3">
      <c r="A76" s="38" t="s">
        <v>140</v>
      </c>
      <c r="B76" s="17">
        <f>B74+B75-C74</f>
        <v>331431.31</v>
      </c>
      <c r="C76" s="34"/>
      <c r="D76"/>
    </row>
    <row r="77" spans="1:5" x14ac:dyDescent="0.3">
      <c r="B77" s="5"/>
      <c r="D77"/>
    </row>
    <row r="78" spans="1:5" ht="18" x14ac:dyDescent="0.35">
      <c r="A78" s="40" t="s">
        <v>141</v>
      </c>
      <c r="B78" s="5"/>
      <c r="D78" s="4"/>
      <c r="E78" s="4"/>
    </row>
    <row r="79" spans="1:5" x14ac:dyDescent="0.3">
      <c r="A79" s="10"/>
      <c r="B79" s="41" t="s">
        <v>142</v>
      </c>
      <c r="C79" s="41" t="s">
        <v>143</v>
      </c>
      <c r="D79"/>
      <c r="E79"/>
    </row>
    <row r="80" spans="1:5" x14ac:dyDescent="0.3">
      <c r="A80" s="10" t="s">
        <v>91</v>
      </c>
      <c r="B80" s="42">
        <v>196543</v>
      </c>
      <c r="C80" s="43"/>
      <c r="D80"/>
      <c r="E80"/>
    </row>
    <row r="81" spans="1:5" x14ac:dyDescent="0.3">
      <c r="A81" s="10" t="s">
        <v>77</v>
      </c>
      <c r="B81" s="42">
        <v>0</v>
      </c>
      <c r="C81" s="43"/>
      <c r="D81"/>
      <c r="E81"/>
    </row>
    <row r="82" spans="1:5" x14ac:dyDescent="0.3">
      <c r="A82" s="62" t="s">
        <v>144</v>
      </c>
      <c r="B82" s="43"/>
      <c r="C82" s="65">
        <v>3387</v>
      </c>
      <c r="D82"/>
      <c r="E82" s="64"/>
    </row>
    <row r="83" spans="1:5" x14ac:dyDescent="0.3">
      <c r="A83" s="62" t="s">
        <v>145</v>
      </c>
      <c r="B83" s="43"/>
      <c r="C83" s="65">
        <v>2290.29</v>
      </c>
      <c r="D83"/>
      <c r="E83" s="64"/>
    </row>
    <row r="84" spans="1:5" x14ac:dyDescent="0.3">
      <c r="A84" s="62" t="s">
        <v>146</v>
      </c>
      <c r="B84" s="43"/>
      <c r="C84" s="65">
        <v>60963</v>
      </c>
      <c r="D84"/>
      <c r="E84" s="64"/>
    </row>
    <row r="85" spans="1:5" x14ac:dyDescent="0.3">
      <c r="A85" s="62" t="s">
        <v>147</v>
      </c>
      <c r="B85" s="43"/>
      <c r="C85" s="65">
        <v>1500</v>
      </c>
      <c r="D85"/>
      <c r="E85" s="64"/>
    </row>
    <row r="86" spans="1:5" x14ac:dyDescent="0.3">
      <c r="A86" s="62" t="s">
        <v>148</v>
      </c>
      <c r="B86" s="43"/>
      <c r="C86" s="65">
        <v>3778.3</v>
      </c>
      <c r="D86"/>
      <c r="E86" s="64"/>
    </row>
    <row r="87" spans="1:5" x14ac:dyDescent="0.3">
      <c r="A87" s="62" t="s">
        <v>149</v>
      </c>
      <c r="B87" s="43"/>
      <c r="C87" s="65">
        <v>520</v>
      </c>
      <c r="D87"/>
      <c r="E87" s="64"/>
    </row>
    <row r="88" spans="1:5" x14ac:dyDescent="0.3">
      <c r="A88" s="62" t="s">
        <v>150</v>
      </c>
      <c r="B88" s="43"/>
      <c r="C88" s="65">
        <v>186.84</v>
      </c>
      <c r="D88"/>
      <c r="E88" s="64"/>
    </row>
    <row r="89" spans="1:5" x14ac:dyDescent="0.3">
      <c r="A89" s="62" t="s">
        <v>151</v>
      </c>
      <c r="B89" s="43">
        <v>1000</v>
      </c>
      <c r="C89" s="65">
        <v>1000</v>
      </c>
      <c r="D89"/>
      <c r="E89" s="64"/>
    </row>
    <row r="90" spans="1:5" x14ac:dyDescent="0.3">
      <c r="A90" s="62" t="s">
        <v>152</v>
      </c>
      <c r="B90" s="43"/>
      <c r="C90" s="65">
        <v>29</v>
      </c>
      <c r="D90"/>
      <c r="E90" s="4"/>
    </row>
    <row r="91" spans="1:5" x14ac:dyDescent="0.3">
      <c r="A91" s="62" t="s">
        <v>153</v>
      </c>
      <c r="B91" s="43"/>
      <c r="C91" s="65">
        <v>6000</v>
      </c>
      <c r="D91"/>
      <c r="E91"/>
    </row>
    <row r="92" spans="1:5" x14ac:dyDescent="0.3">
      <c r="A92" s="62" t="s">
        <v>154</v>
      </c>
      <c r="B92" s="45"/>
      <c r="C92" s="65">
        <v>20000</v>
      </c>
      <c r="D92"/>
      <c r="E92"/>
    </row>
    <row r="93" spans="1:5" x14ac:dyDescent="0.3">
      <c r="A93" s="66" t="s">
        <v>155</v>
      </c>
      <c r="B93" s="17">
        <f>SUM(B82:B92)</f>
        <v>1000</v>
      </c>
      <c r="C93" s="17">
        <f>SUM(C80:C92)</f>
        <v>99654.43</v>
      </c>
    </row>
    <row r="94" spans="1:5" x14ac:dyDescent="0.3">
      <c r="A94" s="66" t="s">
        <v>156</v>
      </c>
      <c r="B94" s="17">
        <f>B93-C93</f>
        <v>-98654.43</v>
      </c>
      <c r="C94" s="18"/>
    </row>
    <row r="95" spans="1:5" x14ac:dyDescent="0.3">
      <c r="A95" s="66" t="s">
        <v>158</v>
      </c>
      <c r="B95" s="17">
        <v>-4</v>
      </c>
      <c r="C95" s="18"/>
    </row>
    <row r="96" spans="1:5" x14ac:dyDescent="0.3">
      <c r="A96" s="63"/>
    </row>
    <row r="97" spans="1:1" x14ac:dyDescent="0.3">
      <c r="A97" s="48" t="s">
        <v>157</v>
      </c>
    </row>
  </sheetData>
  <pageMargins left="0.27559055118110237" right="0.19685039370078741" top="0.78740157480314965" bottom="0.32" header="0.31496062992125984" footer="0.2"/>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48"/>
  <sheetViews>
    <sheetView topLeftCell="A3" workbookViewId="0">
      <selection activeCell="D154" sqref="D154"/>
    </sheetView>
  </sheetViews>
  <sheetFormatPr baseColWidth="10" defaultColWidth="11.44140625" defaultRowHeight="14.4" x14ac:dyDescent="0.3"/>
  <cols>
    <col min="1" max="1" width="44.6640625" customWidth="1"/>
    <col min="2" max="2" width="12" style="3" bestFit="1" customWidth="1"/>
    <col min="3" max="3" width="12.6640625" style="5" customWidth="1"/>
    <col min="4" max="4" width="55.44140625" style="5" customWidth="1"/>
    <col min="5" max="5" width="32.44140625" style="5" customWidth="1"/>
    <col min="6" max="6" width="13.109375" customWidth="1"/>
    <col min="8" max="8" width="33.109375" customWidth="1"/>
  </cols>
  <sheetData>
    <row r="2" spans="1:5" s="7" customFormat="1" ht="15.6" x14ac:dyDescent="0.3">
      <c r="A2" s="7" t="s">
        <v>172</v>
      </c>
      <c r="B2" s="8"/>
      <c r="C2" s="8"/>
      <c r="D2" s="8" t="s">
        <v>163</v>
      </c>
      <c r="E2" s="8"/>
    </row>
    <row r="3" spans="1:5" x14ac:dyDescent="0.3">
      <c r="B3" s="10" t="s">
        <v>162</v>
      </c>
      <c r="C3"/>
      <c r="D3"/>
      <c r="E3"/>
    </row>
    <row r="4" spans="1:5" x14ac:dyDescent="0.3">
      <c r="A4" s="10" t="s">
        <v>29</v>
      </c>
      <c r="B4" s="17">
        <v>5014.8599999999997</v>
      </c>
    </row>
    <row r="5" spans="1:5" x14ac:dyDescent="0.3">
      <c r="A5" s="10" t="s">
        <v>30</v>
      </c>
      <c r="B5" s="68">
        <v>331428.47999999998</v>
      </c>
    </row>
    <row r="6" spans="1:5" x14ac:dyDescent="0.3">
      <c r="A6" s="10" t="s">
        <v>31</v>
      </c>
      <c r="B6" s="17">
        <v>-3.66</v>
      </c>
    </row>
    <row r="7" spans="1:5" x14ac:dyDescent="0.3">
      <c r="A7" s="10" t="s">
        <v>32</v>
      </c>
      <c r="B7" s="17">
        <f>SUM(B4:B6)</f>
        <v>336439.68</v>
      </c>
    </row>
    <row r="8" spans="1:5" x14ac:dyDescent="0.3">
      <c r="A8" s="2" t="s">
        <v>0</v>
      </c>
    </row>
    <row r="9" spans="1:5" x14ac:dyDescent="0.3">
      <c r="A9" s="6"/>
      <c r="B9" s="11" t="s">
        <v>15</v>
      </c>
      <c r="C9" s="14" t="s">
        <v>1</v>
      </c>
      <c r="D9" s="9" t="s">
        <v>20</v>
      </c>
      <c r="E9"/>
    </row>
    <row r="10" spans="1:5" x14ac:dyDescent="0.3">
      <c r="A10" s="12" t="s">
        <v>74</v>
      </c>
      <c r="B10" s="11" t="s">
        <v>164</v>
      </c>
      <c r="C10" s="49">
        <v>41810</v>
      </c>
      <c r="D10" s="10" t="s">
        <v>182</v>
      </c>
      <c r="E10"/>
    </row>
    <row r="11" spans="1:5" x14ac:dyDescent="0.3">
      <c r="A11" s="6"/>
      <c r="B11" s="20"/>
      <c r="C11" s="15"/>
      <c r="D11" s="10"/>
      <c r="E11"/>
    </row>
    <row r="12" spans="1:5" x14ac:dyDescent="0.3">
      <c r="A12" s="12" t="s">
        <v>2</v>
      </c>
      <c r="B12" s="20"/>
      <c r="C12" s="15"/>
      <c r="D12" s="10"/>
      <c r="E12"/>
    </row>
    <row r="13" spans="1:5" x14ac:dyDescent="0.3">
      <c r="A13" s="12"/>
      <c r="B13" s="20"/>
      <c r="C13" s="15"/>
      <c r="D13" s="10"/>
      <c r="E13"/>
    </row>
    <row r="14" spans="1:5" x14ac:dyDescent="0.3">
      <c r="A14" s="6" t="s">
        <v>3</v>
      </c>
      <c r="B14" s="69">
        <v>52000</v>
      </c>
      <c r="C14" s="15">
        <v>45000</v>
      </c>
      <c r="D14" s="10"/>
      <c r="E14"/>
    </row>
    <row r="15" spans="1:5" x14ac:dyDescent="0.3">
      <c r="A15" s="6" t="s">
        <v>4</v>
      </c>
      <c r="B15" s="69">
        <v>22000</v>
      </c>
      <c r="C15" s="51">
        <v>20356</v>
      </c>
      <c r="D15" s="10"/>
      <c r="E15"/>
    </row>
    <row r="16" spans="1:5" x14ac:dyDescent="0.3">
      <c r="A16" s="6" t="s">
        <v>21</v>
      </c>
      <c r="B16" s="69">
        <v>1000</v>
      </c>
      <c r="C16" s="16">
        <v>529.5</v>
      </c>
      <c r="D16" s="10"/>
      <c r="E16"/>
    </row>
    <row r="17" spans="1:5" x14ac:dyDescent="0.3">
      <c r="A17" s="6" t="s">
        <v>5</v>
      </c>
      <c r="B17" s="69"/>
      <c r="C17" s="15">
        <v>13</v>
      </c>
      <c r="D17" s="10"/>
      <c r="E17"/>
    </row>
    <row r="18" spans="1:5" x14ac:dyDescent="0.3">
      <c r="A18" s="6" t="s">
        <v>14</v>
      </c>
      <c r="B18" s="69">
        <v>10000</v>
      </c>
      <c r="C18" s="15"/>
      <c r="D18" s="10"/>
      <c r="E18"/>
    </row>
    <row r="19" spans="1:5" x14ac:dyDescent="0.3">
      <c r="A19" s="6" t="s">
        <v>159</v>
      </c>
      <c r="B19" s="69">
        <v>20000</v>
      </c>
      <c r="C19" s="15">
        <v>26015</v>
      </c>
      <c r="D19" s="10"/>
      <c r="E19"/>
    </row>
    <row r="20" spans="1:5" x14ac:dyDescent="0.3">
      <c r="A20" s="6" t="s">
        <v>180</v>
      </c>
      <c r="B20" s="69">
        <v>0</v>
      </c>
      <c r="C20" s="15">
        <v>12285</v>
      </c>
      <c r="D20" s="10"/>
      <c r="E20"/>
    </row>
    <row r="21" spans="1:5" x14ac:dyDescent="0.3">
      <c r="A21" s="12" t="s">
        <v>6</v>
      </c>
      <c r="B21" s="50">
        <f>SUM(B11:B20)</f>
        <v>105000</v>
      </c>
      <c r="C21" s="73">
        <f>SUM(C14:C20)</f>
        <v>104198.5</v>
      </c>
      <c r="D21" s="10"/>
      <c r="E21"/>
    </row>
    <row r="22" spans="1:5" x14ac:dyDescent="0.3">
      <c r="A22" s="6"/>
      <c r="B22" s="13"/>
      <c r="C22" s="15"/>
      <c r="D22" s="10"/>
      <c r="E22"/>
    </row>
    <row r="23" spans="1:5" x14ac:dyDescent="0.3">
      <c r="A23" s="12" t="s">
        <v>7</v>
      </c>
      <c r="B23" s="13"/>
      <c r="C23" s="15"/>
      <c r="D23" s="10"/>
      <c r="E23"/>
    </row>
    <row r="24" spans="1:5" x14ac:dyDescent="0.3">
      <c r="A24" s="70" t="s">
        <v>173</v>
      </c>
      <c r="B24" s="69">
        <v>20000</v>
      </c>
      <c r="C24" s="15">
        <v>18731</v>
      </c>
      <c r="D24" s="10"/>
      <c r="E24"/>
    </row>
    <row r="25" spans="1:5" x14ac:dyDescent="0.3">
      <c r="A25" s="71" t="s">
        <v>8</v>
      </c>
      <c r="B25" s="69">
        <v>8000</v>
      </c>
      <c r="C25" s="15">
        <v>8088</v>
      </c>
      <c r="D25" s="10"/>
      <c r="E25"/>
    </row>
    <row r="26" spans="1:5" x14ac:dyDescent="0.3">
      <c r="A26" s="71" t="s">
        <v>9</v>
      </c>
      <c r="B26" s="69">
        <v>16000</v>
      </c>
      <c r="C26" s="15">
        <v>16000</v>
      </c>
      <c r="D26" s="52"/>
      <c r="E26"/>
    </row>
    <row r="27" spans="1:5" x14ac:dyDescent="0.3">
      <c r="A27" s="71" t="s">
        <v>10</v>
      </c>
      <c r="B27" s="69">
        <v>19000</v>
      </c>
      <c r="C27" s="15">
        <v>16500</v>
      </c>
      <c r="D27" s="10" t="s">
        <v>175</v>
      </c>
      <c r="E27"/>
    </row>
    <row r="28" spans="1:5" x14ac:dyDescent="0.3">
      <c r="A28" s="70" t="s">
        <v>178</v>
      </c>
      <c r="B28" s="69">
        <v>11000</v>
      </c>
      <c r="C28" s="15">
        <v>7779</v>
      </c>
      <c r="D28" s="10" t="s">
        <v>177</v>
      </c>
      <c r="E28"/>
    </row>
    <row r="29" spans="1:5" x14ac:dyDescent="0.3">
      <c r="A29" s="70" t="s">
        <v>11</v>
      </c>
      <c r="B29" s="69">
        <v>24000</v>
      </c>
      <c r="C29" s="15">
        <v>13000</v>
      </c>
      <c r="D29" s="10" t="s">
        <v>176</v>
      </c>
      <c r="E29"/>
    </row>
    <row r="30" spans="1:5" x14ac:dyDescent="0.3">
      <c r="A30" s="71" t="s">
        <v>174</v>
      </c>
      <c r="B30" s="69">
        <v>0</v>
      </c>
      <c r="C30" s="15">
        <v>0</v>
      </c>
      <c r="D30" s="10"/>
      <c r="E30"/>
    </row>
    <row r="31" spans="1:5" x14ac:dyDescent="0.3">
      <c r="A31" s="71" t="s">
        <v>12</v>
      </c>
      <c r="B31" s="69">
        <v>5000</v>
      </c>
      <c r="C31" s="15">
        <v>4869</v>
      </c>
      <c r="D31" s="10"/>
      <c r="E31"/>
    </row>
    <row r="32" spans="1:5" x14ac:dyDescent="0.3">
      <c r="A32" s="71" t="s">
        <v>159</v>
      </c>
      <c r="B32" s="69"/>
      <c r="C32" s="15"/>
      <c r="D32" s="10"/>
      <c r="E32"/>
    </row>
    <row r="33" spans="1:5" x14ac:dyDescent="0.3">
      <c r="A33" s="71" t="s">
        <v>13</v>
      </c>
      <c r="B33" s="69">
        <v>2000</v>
      </c>
      <c r="C33" s="72">
        <v>16542</v>
      </c>
      <c r="D33" s="10" t="s">
        <v>179</v>
      </c>
      <c r="E33"/>
    </row>
    <row r="34" spans="1:5" s="5" customFormat="1" x14ac:dyDescent="0.3">
      <c r="A34" s="12" t="s">
        <v>6</v>
      </c>
      <c r="B34" s="17">
        <f>SUM(B24:B33)</f>
        <v>105000</v>
      </c>
      <c r="C34" s="17">
        <f>SUM(C24:C33)</f>
        <v>101509</v>
      </c>
    </row>
    <row r="35" spans="1:5" s="5" customFormat="1" x14ac:dyDescent="0.3">
      <c r="A35" s="12" t="s">
        <v>181</v>
      </c>
      <c r="B35" s="17">
        <v>2690</v>
      </c>
      <c r="C35" s="34"/>
    </row>
    <row r="36" spans="1:5" s="5" customFormat="1" ht="18" x14ac:dyDescent="0.35">
      <c r="A36" s="19" t="s">
        <v>171</v>
      </c>
      <c r="D36"/>
    </row>
    <row r="37" spans="1:5" s="5" customFormat="1" x14ac:dyDescent="0.3">
      <c r="A37" s="21" t="s">
        <v>35</v>
      </c>
      <c r="B37" s="35" t="s">
        <v>36</v>
      </c>
      <c r="C37" s="35" t="s">
        <v>37</v>
      </c>
      <c r="D37" s="21" t="s">
        <v>106</v>
      </c>
    </row>
    <row r="38" spans="1:5" s="5" customFormat="1" x14ac:dyDescent="0.3">
      <c r="A38" s="10" t="s">
        <v>165</v>
      </c>
      <c r="B38" s="67">
        <v>331428.47999999998</v>
      </c>
      <c r="C38" s="20"/>
      <c r="D38" s="10"/>
    </row>
    <row r="39" spans="1:5" s="5" customFormat="1" x14ac:dyDescent="0.3">
      <c r="A39" s="53" t="s">
        <v>183</v>
      </c>
      <c r="B39" s="20"/>
      <c r="C39" s="67">
        <v>3004</v>
      </c>
      <c r="D39" s="10"/>
    </row>
    <row r="40" spans="1:5" s="5" customFormat="1" x14ac:dyDescent="0.3">
      <c r="A40" s="54" t="s">
        <v>184</v>
      </c>
      <c r="B40" s="20"/>
      <c r="C40" s="74">
        <v>500</v>
      </c>
      <c r="D40" s="10"/>
    </row>
    <row r="41" spans="1:5" s="5" customFormat="1" x14ac:dyDescent="0.3">
      <c r="A41" s="54" t="s">
        <v>185</v>
      </c>
      <c r="B41" s="20"/>
      <c r="C41" s="74">
        <v>500</v>
      </c>
      <c r="D41" s="10"/>
    </row>
    <row r="42" spans="1:5" s="5" customFormat="1" x14ac:dyDescent="0.3">
      <c r="A42" s="54" t="s">
        <v>186</v>
      </c>
      <c r="B42" s="20"/>
      <c r="C42" s="75">
        <v>20000</v>
      </c>
      <c r="D42" s="10"/>
    </row>
    <row r="43" spans="1:5" s="5" customFormat="1" x14ac:dyDescent="0.3">
      <c r="A43" s="54" t="s">
        <v>187</v>
      </c>
      <c r="B43" s="20"/>
      <c r="C43" s="75">
        <v>80000</v>
      </c>
      <c r="D43" s="10" t="s">
        <v>220</v>
      </c>
    </row>
    <row r="44" spans="1:5" s="5" customFormat="1" x14ac:dyDescent="0.3">
      <c r="A44" s="54" t="s">
        <v>188</v>
      </c>
      <c r="B44" s="76">
        <v>29792.34</v>
      </c>
      <c r="C44" s="60"/>
      <c r="D44" s="10"/>
    </row>
    <row r="45" spans="1:5" s="5" customFormat="1" x14ac:dyDescent="0.3">
      <c r="A45" s="55" t="s">
        <v>189</v>
      </c>
      <c r="B45" s="76">
        <v>5157.3100000000004</v>
      </c>
      <c r="C45" s="60"/>
      <c r="D45" s="10"/>
    </row>
    <row r="46" spans="1:5" s="5" customFormat="1" x14ac:dyDescent="0.3">
      <c r="A46" s="55" t="s">
        <v>190</v>
      </c>
      <c r="B46" s="76">
        <v>6000</v>
      </c>
      <c r="C46" s="61"/>
      <c r="D46" s="10"/>
    </row>
    <row r="47" spans="1:5" s="5" customFormat="1" x14ac:dyDescent="0.3">
      <c r="A47" s="55" t="s">
        <v>191</v>
      </c>
      <c r="B47" s="20"/>
      <c r="C47" s="75">
        <v>6000</v>
      </c>
      <c r="D47" s="10"/>
    </row>
    <row r="48" spans="1:5" s="5" customFormat="1" x14ac:dyDescent="0.3">
      <c r="A48" s="55" t="s">
        <v>192</v>
      </c>
      <c r="B48" s="20"/>
      <c r="C48" s="75">
        <v>5000</v>
      </c>
      <c r="D48" s="10"/>
    </row>
    <row r="49" spans="1:5" s="5" customFormat="1" x14ac:dyDescent="0.3">
      <c r="A49" s="55" t="s">
        <v>193</v>
      </c>
      <c r="B49" s="20"/>
      <c r="C49" s="75">
        <v>5000</v>
      </c>
      <c r="D49" s="10"/>
    </row>
    <row r="50" spans="1:5" s="5" customFormat="1" x14ac:dyDescent="0.3">
      <c r="A50" s="55" t="s">
        <v>194</v>
      </c>
      <c r="B50" s="20">
        <v>20000</v>
      </c>
      <c r="C50" s="61"/>
      <c r="D50" s="10"/>
    </row>
    <row r="51" spans="1:5" s="5" customFormat="1" x14ac:dyDescent="0.3">
      <c r="A51" s="55" t="s">
        <v>195</v>
      </c>
      <c r="B51" s="20"/>
      <c r="C51" s="61">
        <v>20000</v>
      </c>
      <c r="D51" s="10"/>
    </row>
    <row r="52" spans="1:5" s="5" customFormat="1" x14ac:dyDescent="0.3">
      <c r="A52" s="55" t="s">
        <v>196</v>
      </c>
      <c r="B52" s="18">
        <v>103020</v>
      </c>
      <c r="C52" s="61"/>
      <c r="D52" s="10"/>
    </row>
    <row r="53" spans="1:5" s="5" customFormat="1" x14ac:dyDescent="0.3">
      <c r="A53" s="55" t="s">
        <v>197</v>
      </c>
      <c r="B53" s="18"/>
      <c r="C53" s="61">
        <v>6618</v>
      </c>
      <c r="D53" s="10"/>
    </row>
    <row r="54" spans="1:5" s="5" customFormat="1" x14ac:dyDescent="0.3">
      <c r="A54" s="55"/>
      <c r="B54" s="18"/>
      <c r="C54" s="61"/>
      <c r="D54" s="10"/>
    </row>
    <row r="55" spans="1:5" x14ac:dyDescent="0.3">
      <c r="A55" s="57"/>
      <c r="B55" s="17"/>
      <c r="C55" s="59"/>
      <c r="D55" s="10"/>
    </row>
    <row r="56" spans="1:5" ht="15.6" x14ac:dyDescent="0.3">
      <c r="A56" s="38" t="s">
        <v>137</v>
      </c>
      <c r="B56" s="18">
        <f>SUM(B39:B55)</f>
        <v>163969.65</v>
      </c>
      <c r="C56" s="18">
        <f>SUM(C39:D53)</f>
        <v>146622</v>
      </c>
      <c r="D56"/>
    </row>
    <row r="57" spans="1:5" ht="15.6" x14ac:dyDescent="0.3">
      <c r="A57" s="38" t="s">
        <v>170</v>
      </c>
      <c r="B57" s="67">
        <v>331428.47999999998</v>
      </c>
      <c r="C57" s="34"/>
      <c r="D57"/>
    </row>
    <row r="58" spans="1:5" ht="15.6" x14ac:dyDescent="0.3">
      <c r="A58" s="38" t="s">
        <v>198</v>
      </c>
      <c r="B58" s="17">
        <f>B57+B56-C56</f>
        <v>348776.13</v>
      </c>
      <c r="C58" s="34"/>
      <c r="D58"/>
    </row>
    <row r="59" spans="1:5" x14ac:dyDescent="0.3">
      <c r="B59" s="5"/>
      <c r="D59"/>
    </row>
    <row r="60" spans="1:5" ht="18" x14ac:dyDescent="0.35">
      <c r="A60" s="19" t="s">
        <v>166</v>
      </c>
      <c r="B60" s="5"/>
      <c r="D60" s="4"/>
      <c r="E60" s="4"/>
    </row>
    <row r="61" spans="1:5" x14ac:dyDescent="0.3">
      <c r="A61" s="10"/>
      <c r="B61" s="78" t="s">
        <v>167</v>
      </c>
      <c r="C61" s="78" t="s">
        <v>168</v>
      </c>
      <c r="D61"/>
      <c r="E61"/>
    </row>
    <row r="62" spans="1:5" x14ac:dyDescent="0.3">
      <c r="A62" s="10" t="s">
        <v>91</v>
      </c>
      <c r="B62" s="23">
        <v>199500</v>
      </c>
      <c r="C62" s="80"/>
      <c r="D62"/>
      <c r="E62"/>
    </row>
    <row r="63" spans="1:5" x14ac:dyDescent="0.3">
      <c r="A63" s="10" t="s">
        <v>202</v>
      </c>
      <c r="B63" s="77">
        <v>31</v>
      </c>
      <c r="C63" s="80"/>
      <c r="D63"/>
      <c r="E63"/>
    </row>
    <row r="64" spans="1:5" x14ac:dyDescent="0.3">
      <c r="A64" s="10" t="s">
        <v>80</v>
      </c>
      <c r="B64" s="81"/>
      <c r="C64" s="82">
        <v>62338</v>
      </c>
      <c r="D64"/>
      <c r="E64"/>
    </row>
    <row r="65" spans="1:5" x14ac:dyDescent="0.3">
      <c r="A65" s="10" t="s">
        <v>199</v>
      </c>
      <c r="B65" s="23"/>
      <c r="C65" s="82">
        <v>4721</v>
      </c>
      <c r="D65"/>
      <c r="E65"/>
    </row>
    <row r="66" spans="1:5" x14ac:dyDescent="0.3">
      <c r="A66" s="10" t="s">
        <v>82</v>
      </c>
      <c r="B66" s="20"/>
      <c r="C66" s="83">
        <v>6520</v>
      </c>
      <c r="D66"/>
      <c r="E66" s="64"/>
    </row>
    <row r="67" spans="1:5" x14ac:dyDescent="0.3">
      <c r="A67" s="52" t="s">
        <v>83</v>
      </c>
      <c r="B67" s="20"/>
      <c r="C67" s="83">
        <v>159</v>
      </c>
      <c r="D67"/>
      <c r="E67" s="64"/>
    </row>
    <row r="68" spans="1:5" x14ac:dyDescent="0.3">
      <c r="A68" s="10" t="s">
        <v>84</v>
      </c>
      <c r="B68" s="20"/>
      <c r="C68" s="82">
        <v>3737</v>
      </c>
      <c r="D68"/>
      <c r="E68" s="64"/>
    </row>
    <row r="69" spans="1:5" x14ac:dyDescent="0.3">
      <c r="A69" s="10" t="s">
        <v>85</v>
      </c>
      <c r="B69" s="20"/>
      <c r="C69" s="82">
        <v>32</v>
      </c>
      <c r="D69"/>
      <c r="E69" s="64"/>
    </row>
    <row r="70" spans="1:5" x14ac:dyDescent="0.3">
      <c r="A70" s="10" t="s">
        <v>86</v>
      </c>
      <c r="B70" s="20"/>
      <c r="C70" s="83">
        <v>17500</v>
      </c>
      <c r="D70"/>
      <c r="E70" s="64"/>
    </row>
    <row r="71" spans="1:5" x14ac:dyDescent="0.3">
      <c r="A71" s="10" t="s">
        <v>200</v>
      </c>
      <c r="B71" s="20"/>
      <c r="C71" s="83">
        <v>1500</v>
      </c>
      <c r="D71"/>
      <c r="E71" s="64"/>
    </row>
    <row r="72" spans="1:5" x14ac:dyDescent="0.3">
      <c r="A72" s="10" t="s">
        <v>87</v>
      </c>
      <c r="B72" s="20"/>
      <c r="C72" s="82">
        <v>3</v>
      </c>
      <c r="D72"/>
      <c r="E72" s="64"/>
    </row>
    <row r="73" spans="1:5" x14ac:dyDescent="0.3">
      <c r="A73" s="10" t="s">
        <v>201</v>
      </c>
      <c r="B73" s="20"/>
      <c r="C73" s="82">
        <v>1</v>
      </c>
      <c r="D73"/>
      <c r="E73" s="64"/>
    </row>
    <row r="74" spans="1:5" x14ac:dyDescent="0.3">
      <c r="A74" s="66" t="s">
        <v>155</v>
      </c>
      <c r="B74" s="17">
        <f>SUM(B62:B73)</f>
        <v>199531</v>
      </c>
      <c r="C74" s="17">
        <f>SUM(C62:C73)</f>
        <v>96511</v>
      </c>
    </row>
    <row r="75" spans="1:5" x14ac:dyDescent="0.3">
      <c r="A75" s="66" t="s">
        <v>169</v>
      </c>
      <c r="B75" s="17">
        <f>B74-C74</f>
        <v>103020</v>
      </c>
      <c r="C75" s="18"/>
    </row>
    <row r="76" spans="1:5" x14ac:dyDescent="0.3">
      <c r="A76" s="79" t="s">
        <v>203</v>
      </c>
      <c r="B76" s="17">
        <v>-3.66</v>
      </c>
      <c r="C76" s="18"/>
    </row>
    <row r="77" spans="1:5" x14ac:dyDescent="0.3">
      <c r="A77" s="63"/>
    </row>
    <row r="78" spans="1:5" s="3" customFormat="1" ht="18" x14ac:dyDescent="0.35">
      <c r="A78" s="86" t="s">
        <v>216</v>
      </c>
      <c r="C78" s="5"/>
      <c r="D78" s="5"/>
      <c r="E78" s="5"/>
    </row>
    <row r="79" spans="1:5" x14ac:dyDescent="0.3">
      <c r="A79" s="10"/>
      <c r="B79" s="95" t="s">
        <v>217</v>
      </c>
      <c r="C79" s="95" t="s">
        <v>218</v>
      </c>
    </row>
    <row r="80" spans="1:5" x14ac:dyDescent="0.3">
      <c r="A80" s="66" t="s">
        <v>204</v>
      </c>
      <c r="B80" s="90">
        <v>1000</v>
      </c>
      <c r="C80" s="90"/>
    </row>
    <row r="81" spans="1:4" x14ac:dyDescent="0.3">
      <c r="A81" s="66" t="s">
        <v>205</v>
      </c>
      <c r="B81" s="90">
        <v>80000</v>
      </c>
      <c r="C81" s="90"/>
    </row>
    <row r="82" spans="1:4" x14ac:dyDescent="0.3">
      <c r="A82" s="84" t="s">
        <v>206</v>
      </c>
      <c r="B82" s="91"/>
      <c r="C82" s="92">
        <v>40000</v>
      </c>
    </row>
    <row r="83" spans="1:4" x14ac:dyDescent="0.3">
      <c r="A83" s="87" t="s">
        <v>207</v>
      </c>
      <c r="B83" s="93"/>
      <c r="C83" s="94">
        <v>1000</v>
      </c>
    </row>
    <row r="84" spans="1:4" ht="27" x14ac:dyDescent="0.3">
      <c r="A84" s="85" t="s">
        <v>208</v>
      </c>
      <c r="B84" s="67"/>
      <c r="C84" s="67">
        <v>12000</v>
      </c>
    </row>
    <row r="85" spans="1:4" x14ac:dyDescent="0.3">
      <c r="A85" s="57" t="s">
        <v>209</v>
      </c>
      <c r="B85" s="67"/>
      <c r="C85" s="67">
        <v>4200</v>
      </c>
    </row>
    <row r="86" spans="1:4" x14ac:dyDescent="0.3">
      <c r="A86" s="57" t="s">
        <v>210</v>
      </c>
      <c r="B86" s="67"/>
      <c r="C86" s="74">
        <v>700</v>
      </c>
    </row>
    <row r="87" spans="1:4" x14ac:dyDescent="0.3">
      <c r="A87" s="88" t="s">
        <v>211</v>
      </c>
      <c r="B87" s="67">
        <v>700</v>
      </c>
      <c r="C87" s="74"/>
    </row>
    <row r="88" spans="1:4" ht="40.200000000000003" x14ac:dyDescent="0.3">
      <c r="A88" s="89" t="s">
        <v>212</v>
      </c>
      <c r="B88" s="67">
        <v>6000</v>
      </c>
      <c r="C88" s="75"/>
    </row>
    <row r="89" spans="1:4" x14ac:dyDescent="0.3">
      <c r="A89" s="57" t="s">
        <v>213</v>
      </c>
      <c r="B89" s="67">
        <v>24000</v>
      </c>
      <c r="C89" s="75"/>
    </row>
    <row r="90" spans="1:4" x14ac:dyDescent="0.3">
      <c r="A90" s="57" t="s">
        <v>214</v>
      </c>
      <c r="B90" s="67"/>
      <c r="C90" s="75">
        <v>24000</v>
      </c>
    </row>
    <row r="91" spans="1:4" x14ac:dyDescent="0.3">
      <c r="A91" s="85" t="s">
        <v>215</v>
      </c>
      <c r="B91" s="67"/>
      <c r="C91" s="75">
        <v>29792.34</v>
      </c>
    </row>
    <row r="93" spans="1:4" x14ac:dyDescent="0.3">
      <c r="A93" t="s">
        <v>219</v>
      </c>
    </row>
    <row r="94" spans="1:4" x14ac:dyDescent="0.3">
      <c r="A94" s="96">
        <v>41812</v>
      </c>
    </row>
    <row r="96" spans="1:4" ht="18" x14ac:dyDescent="0.35">
      <c r="A96" s="97" t="s">
        <v>221</v>
      </c>
      <c r="B96"/>
      <c r="C96"/>
      <c r="D96"/>
    </row>
    <row r="97" spans="1:4" x14ac:dyDescent="0.3">
      <c r="B97"/>
      <c r="C97"/>
      <c r="D97"/>
    </row>
    <row r="98" spans="1:4" x14ac:dyDescent="0.3">
      <c r="A98" s="98"/>
      <c r="B98"/>
      <c r="C98"/>
      <c r="D98"/>
    </row>
    <row r="99" spans="1:4" x14ac:dyDescent="0.3">
      <c r="B99"/>
      <c r="C99"/>
      <c r="D99"/>
    </row>
    <row r="100" spans="1:4" ht="18" x14ac:dyDescent="0.35">
      <c r="A100" s="19" t="s">
        <v>222</v>
      </c>
      <c r="B100"/>
      <c r="C100"/>
      <c r="D100"/>
    </row>
    <row r="101" spans="1:4" x14ac:dyDescent="0.3">
      <c r="B101"/>
      <c r="C101"/>
      <c r="D101"/>
    </row>
    <row r="102" spans="1:4" ht="15.6" x14ac:dyDescent="0.3">
      <c r="A102" s="7" t="s">
        <v>223</v>
      </c>
      <c r="B102"/>
      <c r="C102"/>
      <c r="D102"/>
    </row>
    <row r="103" spans="1:4" x14ac:dyDescent="0.3">
      <c r="B103"/>
      <c r="C103"/>
      <c r="D103"/>
    </row>
    <row r="104" spans="1:4" ht="15.6" x14ac:dyDescent="0.3">
      <c r="A104" s="99" t="s">
        <v>224</v>
      </c>
      <c r="B104"/>
      <c r="C104"/>
      <c r="D104"/>
    </row>
    <row r="105" spans="1:4" x14ac:dyDescent="0.3">
      <c r="B105"/>
      <c r="C105"/>
      <c r="D105"/>
    </row>
    <row r="106" spans="1:4" x14ac:dyDescent="0.3">
      <c r="A106" s="100"/>
      <c r="B106"/>
      <c r="C106"/>
      <c r="D106"/>
    </row>
    <row r="107" spans="1:4" x14ac:dyDescent="0.3">
      <c r="B107"/>
      <c r="C107"/>
      <c r="D107"/>
    </row>
    <row r="108" spans="1:4" x14ac:dyDescent="0.3">
      <c r="B108"/>
      <c r="C108"/>
      <c r="D108"/>
    </row>
    <row r="109" spans="1:4" ht="15" thickBot="1" x14ac:dyDescent="0.35">
      <c r="B109"/>
      <c r="C109"/>
      <c r="D109"/>
    </row>
    <row r="110" spans="1:4" ht="31.2" x14ac:dyDescent="0.3">
      <c r="A110" s="101"/>
      <c r="B110" s="105" t="s">
        <v>226</v>
      </c>
      <c r="C110" s="105" t="s">
        <v>228</v>
      </c>
      <c r="D110" s="105" t="s">
        <v>230</v>
      </c>
    </row>
    <row r="111" spans="1:4" x14ac:dyDescent="0.3">
      <c r="A111" s="102"/>
      <c r="B111" s="106"/>
      <c r="C111" s="106"/>
      <c r="D111" s="106"/>
    </row>
    <row r="112" spans="1:4" ht="31.2" x14ac:dyDescent="0.3">
      <c r="A112" s="103" t="s">
        <v>225</v>
      </c>
      <c r="B112" s="107" t="s">
        <v>227</v>
      </c>
      <c r="C112" s="107" t="s">
        <v>229</v>
      </c>
      <c r="D112" s="107" t="s">
        <v>231</v>
      </c>
    </row>
    <row r="113" spans="1:4" x14ac:dyDescent="0.3">
      <c r="A113" s="102"/>
      <c r="B113" s="106"/>
      <c r="C113" s="106"/>
      <c r="D113" s="106"/>
    </row>
    <row r="114" spans="1:4" ht="15.6" x14ac:dyDescent="0.3">
      <c r="A114" s="102"/>
      <c r="B114" s="107"/>
      <c r="C114" s="106"/>
      <c r="D114" s="106"/>
    </row>
    <row r="115" spans="1:4" x14ac:dyDescent="0.3">
      <c r="A115" s="102"/>
      <c r="B115" s="106"/>
      <c r="C115" s="106"/>
      <c r="D115" s="106"/>
    </row>
    <row r="116" spans="1:4" ht="16.2" thickBot="1" x14ac:dyDescent="0.35">
      <c r="A116" s="104"/>
      <c r="B116" s="108"/>
      <c r="C116" s="109"/>
      <c r="D116" s="109"/>
    </row>
    <row r="117" spans="1:4" ht="16.2" thickBot="1" x14ac:dyDescent="0.35">
      <c r="A117" s="110" t="s">
        <v>232</v>
      </c>
      <c r="B117" s="112"/>
      <c r="C117" s="112"/>
      <c r="D117" s="113">
        <v>10000</v>
      </c>
    </row>
    <row r="118" spans="1:4" ht="18" thickBot="1" x14ac:dyDescent="0.35">
      <c r="A118" s="110" t="s">
        <v>233</v>
      </c>
      <c r="B118" s="114"/>
      <c r="C118" s="115">
        <v>6000</v>
      </c>
      <c r="D118" s="112"/>
    </row>
    <row r="119" spans="1:4" ht="16.2" thickBot="1" x14ac:dyDescent="0.35">
      <c r="A119" s="110" t="s">
        <v>234</v>
      </c>
      <c r="B119" s="116"/>
      <c r="C119" s="112"/>
      <c r="D119" s="116"/>
    </row>
    <row r="120" spans="1:4" ht="16.2" thickBot="1" x14ac:dyDescent="0.35">
      <c r="A120" s="110" t="s">
        <v>235</v>
      </c>
      <c r="B120" s="116"/>
      <c r="C120" s="116"/>
      <c r="D120" s="112"/>
    </row>
    <row r="121" spans="1:4" ht="16.2" thickBot="1" x14ac:dyDescent="0.35">
      <c r="A121" s="110" t="s">
        <v>236</v>
      </c>
      <c r="B121" s="112"/>
      <c r="C121" s="112"/>
      <c r="D121" s="116"/>
    </row>
    <row r="122" spans="1:4" ht="16.2" thickBot="1" x14ac:dyDescent="0.35">
      <c r="A122" s="110" t="s">
        <v>237</v>
      </c>
      <c r="B122" s="112"/>
      <c r="C122" s="116"/>
      <c r="D122" s="117">
        <v>4200</v>
      </c>
    </row>
    <row r="123" spans="1:4" ht="16.2" thickBot="1" x14ac:dyDescent="0.35">
      <c r="A123" s="110" t="s">
        <v>238</v>
      </c>
      <c r="B123" s="112"/>
      <c r="C123" s="112"/>
      <c r="D123" s="116"/>
    </row>
    <row r="124" spans="1:4" ht="16.2" thickBot="1" x14ac:dyDescent="0.35">
      <c r="A124" s="110" t="s">
        <v>239</v>
      </c>
      <c r="B124" s="116"/>
      <c r="C124" s="116"/>
      <c r="D124" s="115">
        <v>3000</v>
      </c>
    </row>
    <row r="125" spans="1:4" ht="16.2" thickBot="1" x14ac:dyDescent="0.35">
      <c r="A125" s="110" t="s">
        <v>240</v>
      </c>
      <c r="B125" s="115">
        <v>15000</v>
      </c>
      <c r="C125" s="116"/>
      <c r="D125" s="116"/>
    </row>
    <row r="126" spans="1:4" ht="16.2" thickBot="1" x14ac:dyDescent="0.35">
      <c r="A126" s="110" t="s">
        <v>241</v>
      </c>
      <c r="B126" s="117">
        <v>20000</v>
      </c>
      <c r="C126" s="117">
        <v>20000</v>
      </c>
      <c r="D126" s="112"/>
    </row>
    <row r="127" spans="1:4" ht="16.2" thickBot="1" x14ac:dyDescent="0.35">
      <c r="A127" s="110" t="s">
        <v>242</v>
      </c>
      <c r="B127" s="112"/>
      <c r="C127" s="117">
        <v>6000</v>
      </c>
      <c r="D127" s="112"/>
    </row>
    <row r="128" spans="1:4" ht="16.2" thickBot="1" x14ac:dyDescent="0.35">
      <c r="A128" s="104"/>
      <c r="B128" s="112"/>
      <c r="C128" s="112"/>
      <c r="D128" s="112"/>
    </row>
    <row r="129" spans="1:4" ht="16.2" thickBot="1" x14ac:dyDescent="0.35">
      <c r="A129" s="118" t="s">
        <v>243</v>
      </c>
      <c r="B129" s="112"/>
      <c r="C129" s="112"/>
      <c r="D129" s="119">
        <v>5000</v>
      </c>
    </row>
    <row r="130" spans="1:4" ht="16.2" thickBot="1" x14ac:dyDescent="0.35">
      <c r="A130" s="118" t="s">
        <v>244</v>
      </c>
      <c r="B130" s="112"/>
      <c r="C130" s="112"/>
      <c r="D130" s="119">
        <v>5000</v>
      </c>
    </row>
    <row r="131" spans="1:4" ht="16.2" thickBot="1" x14ac:dyDescent="0.35">
      <c r="A131" s="104"/>
      <c r="B131" s="112"/>
      <c r="C131" s="112"/>
      <c r="D131" s="112"/>
    </row>
    <row r="132" spans="1:4" ht="16.2" thickBot="1" x14ac:dyDescent="0.35">
      <c r="A132" s="118" t="s">
        <v>245</v>
      </c>
      <c r="B132" s="120"/>
      <c r="C132" s="120"/>
      <c r="D132" s="119">
        <v>5000</v>
      </c>
    </row>
    <row r="133" spans="1:4" ht="15" thickBot="1" x14ac:dyDescent="0.35">
      <c r="A133" s="104"/>
      <c r="B133" s="111"/>
      <c r="C133" s="111"/>
      <c r="D133" s="111"/>
    </row>
    <row r="134" spans="1:4" ht="15" thickBot="1" x14ac:dyDescent="0.35">
      <c r="A134" s="104"/>
      <c r="B134" s="111"/>
      <c r="C134" s="111"/>
      <c r="D134" s="111"/>
    </row>
    <row r="135" spans="1:4" ht="18.600000000000001" thickBot="1" x14ac:dyDescent="0.35">
      <c r="A135" s="121" t="s">
        <v>246</v>
      </c>
      <c r="B135" s="122">
        <v>35000</v>
      </c>
      <c r="C135" s="122">
        <v>32000</v>
      </c>
      <c r="D135" s="122">
        <v>32200</v>
      </c>
    </row>
    <row r="136" spans="1:4" ht="18.600000000000001" thickBot="1" x14ac:dyDescent="0.35">
      <c r="A136" s="121" t="s">
        <v>247</v>
      </c>
      <c r="B136" s="245">
        <v>100000</v>
      </c>
      <c r="C136" s="246"/>
      <c r="D136" s="247"/>
    </row>
    <row r="137" spans="1:4" x14ac:dyDescent="0.3">
      <c r="B137"/>
      <c r="C137"/>
      <c r="D137"/>
    </row>
    <row r="138" spans="1:4" x14ac:dyDescent="0.3">
      <c r="B138"/>
      <c r="C138"/>
      <c r="D138"/>
    </row>
    <row r="139" spans="1:4" x14ac:dyDescent="0.3">
      <c r="B139"/>
      <c r="C139"/>
      <c r="D139"/>
    </row>
    <row r="140" spans="1:4" x14ac:dyDescent="0.3">
      <c r="B140"/>
      <c r="C140"/>
      <c r="D140"/>
    </row>
    <row r="141" spans="1:4" x14ac:dyDescent="0.3">
      <c r="B141"/>
      <c r="C141"/>
      <c r="D141"/>
    </row>
    <row r="142" spans="1:4" ht="15.6" x14ac:dyDescent="0.3">
      <c r="A142" s="7" t="s">
        <v>248</v>
      </c>
      <c r="B142"/>
      <c r="C142"/>
      <c r="D142"/>
    </row>
    <row r="143" spans="1:4" x14ac:dyDescent="0.3">
      <c r="B143"/>
      <c r="C143"/>
      <c r="D143"/>
    </row>
    <row r="144" spans="1:4" ht="15.6" x14ac:dyDescent="0.3">
      <c r="A144" s="7" t="s">
        <v>249</v>
      </c>
      <c r="B144"/>
      <c r="C144"/>
      <c r="D144"/>
    </row>
    <row r="145" spans="1:4" x14ac:dyDescent="0.3">
      <c r="B145"/>
      <c r="C145"/>
      <c r="D145"/>
    </row>
    <row r="146" spans="1:4" ht="15.6" x14ac:dyDescent="0.3">
      <c r="A146" s="7" t="s">
        <v>250</v>
      </c>
      <c r="B146"/>
      <c r="C146"/>
      <c r="D146"/>
    </row>
    <row r="147" spans="1:4" x14ac:dyDescent="0.3">
      <c r="B147"/>
      <c r="C147"/>
      <c r="D147"/>
    </row>
    <row r="148" spans="1:4" ht="15.6" x14ac:dyDescent="0.3">
      <c r="A148" s="7" t="s">
        <v>251</v>
      </c>
      <c r="B148"/>
      <c r="C148"/>
      <c r="D148"/>
    </row>
  </sheetData>
  <mergeCells count="1">
    <mergeCell ref="B136:D136"/>
  </mergeCells>
  <pageMargins left="0.27559055118110237" right="0.19685039370078741" top="0.78740157480314965" bottom="0.32" header="0.31496062992125984" footer="0.2"/>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0"/>
  <sheetViews>
    <sheetView topLeftCell="A49" workbookViewId="0">
      <selection activeCell="B10" sqref="B10"/>
    </sheetView>
  </sheetViews>
  <sheetFormatPr baseColWidth="10" defaultColWidth="11.44140625" defaultRowHeight="14.4" x14ac:dyDescent="0.3"/>
  <cols>
    <col min="1" max="1" width="44.6640625" customWidth="1"/>
    <col min="2" max="2" width="21.88671875" style="3" customWidth="1"/>
    <col min="3" max="3" width="12.6640625" style="5" customWidth="1"/>
    <col min="4" max="4" width="49.88671875" style="5" customWidth="1"/>
    <col min="5" max="5" width="15.88671875" style="5" customWidth="1"/>
    <col min="6" max="6" width="13.109375" customWidth="1"/>
    <col min="8" max="8" width="33.109375" customWidth="1"/>
  </cols>
  <sheetData>
    <row r="2" spans="1:5" s="7" customFormat="1" ht="15.6" x14ac:dyDescent="0.3">
      <c r="A2" s="7" t="s">
        <v>252</v>
      </c>
      <c r="B2" s="8"/>
      <c r="C2" s="8"/>
      <c r="D2" s="8" t="s">
        <v>253</v>
      </c>
      <c r="E2" s="8"/>
    </row>
    <row r="3" spans="1:5" x14ac:dyDescent="0.3">
      <c r="B3" s="10" t="s">
        <v>254</v>
      </c>
      <c r="C3"/>
      <c r="D3"/>
      <c r="E3"/>
    </row>
    <row r="4" spans="1:5" x14ac:dyDescent="0.3">
      <c r="A4" s="10" t="s">
        <v>29</v>
      </c>
      <c r="B4" s="17">
        <v>3161.52</v>
      </c>
    </row>
    <row r="5" spans="1:5" x14ac:dyDescent="0.3">
      <c r="A5" s="10" t="s">
        <v>30</v>
      </c>
      <c r="B5" s="68">
        <v>335084.13</v>
      </c>
    </row>
    <row r="6" spans="1:5" x14ac:dyDescent="0.3">
      <c r="A6" s="10" t="s">
        <v>31</v>
      </c>
      <c r="B6" s="17">
        <v>1214.99</v>
      </c>
    </row>
    <row r="7" spans="1:5" x14ac:dyDescent="0.3">
      <c r="A7" s="10" t="s">
        <v>32</v>
      </c>
      <c r="B7" s="17">
        <f>SUM(B4:B6)</f>
        <v>339460.64</v>
      </c>
    </row>
    <row r="8" spans="1:5" x14ac:dyDescent="0.3">
      <c r="A8" s="2" t="s">
        <v>0</v>
      </c>
    </row>
    <row r="9" spans="1:5" x14ac:dyDescent="0.3">
      <c r="A9" s="6"/>
      <c r="B9" s="172" t="s">
        <v>15</v>
      </c>
      <c r="C9" s="173" t="s">
        <v>1</v>
      </c>
      <c r="D9" s="9" t="s">
        <v>20</v>
      </c>
      <c r="E9"/>
    </row>
    <row r="10" spans="1:5" x14ac:dyDescent="0.3">
      <c r="A10" s="12" t="s">
        <v>74</v>
      </c>
      <c r="B10" s="172" t="s">
        <v>258</v>
      </c>
      <c r="C10" s="174">
        <v>42169</v>
      </c>
      <c r="D10" s="10" t="s">
        <v>261</v>
      </c>
      <c r="E10"/>
    </row>
    <row r="11" spans="1:5" x14ac:dyDescent="0.3">
      <c r="A11" s="6"/>
      <c r="B11" s="175"/>
      <c r="C11" s="176"/>
      <c r="D11" s="10"/>
      <c r="E11"/>
    </row>
    <row r="12" spans="1:5" x14ac:dyDescent="0.3">
      <c r="A12" s="12" t="s">
        <v>2</v>
      </c>
      <c r="B12" s="175"/>
      <c r="C12" s="176"/>
      <c r="D12" s="10"/>
      <c r="E12"/>
    </row>
    <row r="13" spans="1:5" x14ac:dyDescent="0.3">
      <c r="A13" s="12"/>
      <c r="B13" s="175"/>
      <c r="C13" s="176"/>
      <c r="D13" s="10"/>
      <c r="E13"/>
    </row>
    <row r="14" spans="1:5" x14ac:dyDescent="0.3">
      <c r="A14" s="6" t="s">
        <v>3</v>
      </c>
      <c r="B14" s="176">
        <v>50000</v>
      </c>
      <c r="C14" s="176">
        <v>41000</v>
      </c>
      <c r="D14" s="10" t="s">
        <v>260</v>
      </c>
      <c r="E14"/>
    </row>
    <row r="15" spans="1:5" x14ac:dyDescent="0.3">
      <c r="A15" s="6" t="s">
        <v>4</v>
      </c>
      <c r="B15" s="176">
        <v>22500</v>
      </c>
      <c r="C15" s="177">
        <v>19705</v>
      </c>
      <c r="D15" s="10"/>
      <c r="E15"/>
    </row>
    <row r="16" spans="1:5" x14ac:dyDescent="0.3">
      <c r="A16" s="6" t="s">
        <v>21</v>
      </c>
      <c r="B16" s="176">
        <v>1500</v>
      </c>
      <c r="C16" s="178">
        <v>888.88</v>
      </c>
      <c r="D16" s="10"/>
      <c r="E16"/>
    </row>
    <row r="17" spans="1:5" x14ac:dyDescent="0.3">
      <c r="A17" s="6" t="s">
        <v>5</v>
      </c>
      <c r="B17" s="176"/>
      <c r="C17" s="176">
        <v>14.77</v>
      </c>
      <c r="D17" s="10"/>
      <c r="E17"/>
    </row>
    <row r="18" spans="1:5" x14ac:dyDescent="0.3">
      <c r="A18" s="6" t="s">
        <v>14</v>
      </c>
      <c r="B18" s="176">
        <v>10000</v>
      </c>
      <c r="C18" s="176"/>
      <c r="D18" s="10"/>
      <c r="E18"/>
    </row>
    <row r="19" spans="1:5" x14ac:dyDescent="0.3">
      <c r="A19" s="6" t="s">
        <v>159</v>
      </c>
      <c r="B19" s="176">
        <v>20000</v>
      </c>
      <c r="C19" s="176">
        <v>37045.120000000003</v>
      </c>
      <c r="D19" s="10" t="s">
        <v>262</v>
      </c>
      <c r="E19"/>
    </row>
    <row r="20" spans="1:5" x14ac:dyDescent="0.3">
      <c r="A20" s="6" t="s">
        <v>23</v>
      </c>
      <c r="B20" s="176"/>
      <c r="C20" s="176"/>
      <c r="D20" s="10"/>
      <c r="E20"/>
    </row>
    <row r="21" spans="1:5" x14ac:dyDescent="0.3">
      <c r="A21" s="12" t="s">
        <v>6</v>
      </c>
      <c r="B21" s="179">
        <f>SUM(B11:B20)</f>
        <v>104000</v>
      </c>
      <c r="C21" s="180">
        <f>SUM(C14:C20)</f>
        <v>98653.76999999999</v>
      </c>
      <c r="D21" s="10"/>
      <c r="E21"/>
    </row>
    <row r="22" spans="1:5" x14ac:dyDescent="0.3">
      <c r="A22" s="6"/>
      <c r="B22" s="175"/>
      <c r="C22" s="176"/>
      <c r="D22" s="10"/>
      <c r="E22"/>
    </row>
    <row r="23" spans="1:5" x14ac:dyDescent="0.3">
      <c r="A23" s="12" t="s">
        <v>7</v>
      </c>
      <c r="B23" s="175"/>
      <c r="C23" s="176"/>
      <c r="D23" s="10"/>
      <c r="E23"/>
    </row>
    <row r="24" spans="1:5" x14ac:dyDescent="0.3">
      <c r="A24" s="70" t="s">
        <v>173</v>
      </c>
      <c r="B24" s="176">
        <v>21000</v>
      </c>
      <c r="C24" s="176">
        <v>29043</v>
      </c>
      <c r="D24" s="10"/>
      <c r="E24"/>
    </row>
    <row r="25" spans="1:5" x14ac:dyDescent="0.3">
      <c r="A25" s="71" t="s">
        <v>8</v>
      </c>
      <c r="B25" s="176">
        <v>9000</v>
      </c>
      <c r="C25" s="176">
        <v>8867</v>
      </c>
      <c r="D25" s="10"/>
      <c r="E25"/>
    </row>
    <row r="26" spans="1:5" x14ac:dyDescent="0.3">
      <c r="A26" s="71" t="s">
        <v>9</v>
      </c>
      <c r="B26" s="176">
        <v>16500</v>
      </c>
      <c r="C26" s="176">
        <v>15640</v>
      </c>
      <c r="D26" s="52"/>
      <c r="E26"/>
    </row>
    <row r="27" spans="1:5" x14ac:dyDescent="0.3">
      <c r="A27" s="71" t="s">
        <v>10</v>
      </c>
      <c r="B27" s="176">
        <v>19000</v>
      </c>
      <c r="C27" s="176">
        <v>17365</v>
      </c>
      <c r="D27" s="10"/>
      <c r="E27"/>
    </row>
    <row r="28" spans="1:5" x14ac:dyDescent="0.3">
      <c r="A28" s="70" t="s">
        <v>178</v>
      </c>
      <c r="B28" s="176">
        <v>1000</v>
      </c>
      <c r="C28" s="176">
        <v>3709</v>
      </c>
      <c r="D28" s="10" t="s">
        <v>177</v>
      </c>
      <c r="E28"/>
    </row>
    <row r="29" spans="1:5" x14ac:dyDescent="0.3">
      <c r="A29" s="70" t="s">
        <v>11</v>
      </c>
      <c r="B29" s="176">
        <v>10000</v>
      </c>
      <c r="C29" s="176">
        <v>10450</v>
      </c>
      <c r="D29" s="10" t="s">
        <v>257</v>
      </c>
      <c r="E29"/>
    </row>
    <row r="30" spans="1:5" x14ac:dyDescent="0.3">
      <c r="A30" s="71" t="s">
        <v>174</v>
      </c>
      <c r="B30" s="176">
        <v>20000</v>
      </c>
      <c r="C30" s="176">
        <v>0</v>
      </c>
      <c r="D30" s="10"/>
      <c r="E30"/>
    </row>
    <row r="31" spans="1:5" x14ac:dyDescent="0.3">
      <c r="A31" s="71" t="s">
        <v>12</v>
      </c>
      <c r="B31" s="176">
        <v>500</v>
      </c>
      <c r="C31" s="176">
        <v>1927</v>
      </c>
      <c r="D31" s="10"/>
      <c r="E31"/>
    </row>
    <row r="32" spans="1:5" x14ac:dyDescent="0.3">
      <c r="A32" s="71" t="s">
        <v>159</v>
      </c>
      <c r="B32" s="176">
        <v>5000</v>
      </c>
      <c r="C32" s="176"/>
      <c r="D32" s="10"/>
      <c r="E32"/>
    </row>
    <row r="33" spans="1:5" x14ac:dyDescent="0.3">
      <c r="A33" s="71" t="s">
        <v>13</v>
      </c>
      <c r="B33" s="176">
        <v>2000</v>
      </c>
      <c r="C33" s="181">
        <v>7835</v>
      </c>
      <c r="D33" s="10" t="s">
        <v>256</v>
      </c>
      <c r="E33"/>
    </row>
    <row r="34" spans="1:5" s="5" customFormat="1" x14ac:dyDescent="0.3">
      <c r="A34" s="12" t="s">
        <v>6</v>
      </c>
      <c r="B34" s="123"/>
      <c r="C34" s="17">
        <f>SUM(C24:C33)</f>
        <v>94836</v>
      </c>
    </row>
    <row r="35" spans="1:5" s="5" customFormat="1" x14ac:dyDescent="0.3">
      <c r="A35" s="12" t="s">
        <v>311</v>
      </c>
      <c r="B35" s="17">
        <v>3817</v>
      </c>
      <c r="C35" s="34"/>
    </row>
    <row r="36" spans="1:5" s="5" customFormat="1" ht="18" x14ac:dyDescent="0.35">
      <c r="A36" s="19" t="s">
        <v>263</v>
      </c>
      <c r="D36"/>
    </row>
    <row r="37" spans="1:5" s="5" customFormat="1" x14ac:dyDescent="0.3">
      <c r="A37" s="21" t="s">
        <v>35</v>
      </c>
      <c r="B37" s="35" t="s">
        <v>36</v>
      </c>
      <c r="C37" s="35" t="s">
        <v>37</v>
      </c>
      <c r="D37" s="21" t="s">
        <v>106</v>
      </c>
    </row>
    <row r="38" spans="1:5" s="5" customFormat="1" x14ac:dyDescent="0.3">
      <c r="A38" s="10" t="s">
        <v>255</v>
      </c>
      <c r="B38" s="67">
        <v>335084</v>
      </c>
      <c r="C38" s="20"/>
      <c r="D38" s="10"/>
    </row>
    <row r="39" spans="1:5" s="5" customFormat="1" x14ac:dyDescent="0.3">
      <c r="A39" s="53" t="s">
        <v>269</v>
      </c>
      <c r="B39" s="20"/>
      <c r="C39" s="125">
        <v>3000</v>
      </c>
      <c r="D39" s="10"/>
    </row>
    <row r="40" spans="1:5" s="5" customFormat="1" x14ac:dyDescent="0.3">
      <c r="A40" s="54" t="s">
        <v>270</v>
      </c>
      <c r="B40" s="20"/>
      <c r="C40" s="126">
        <v>20000</v>
      </c>
      <c r="D40" s="10"/>
    </row>
    <row r="41" spans="1:5" s="5" customFormat="1" x14ac:dyDescent="0.3">
      <c r="A41" s="54" t="s">
        <v>271</v>
      </c>
      <c r="B41" s="20"/>
      <c r="C41" s="126">
        <v>5000</v>
      </c>
      <c r="D41" s="10"/>
    </row>
    <row r="42" spans="1:5" s="5" customFormat="1" x14ac:dyDescent="0.3">
      <c r="A42" s="53" t="s">
        <v>272</v>
      </c>
      <c r="B42" s="20"/>
      <c r="C42" s="127">
        <v>2000</v>
      </c>
      <c r="D42" s="10"/>
    </row>
    <row r="43" spans="1:5" s="5" customFormat="1" x14ac:dyDescent="0.3">
      <c r="A43" s="54" t="s">
        <v>273</v>
      </c>
      <c r="B43" s="20"/>
      <c r="C43" s="127">
        <v>5000</v>
      </c>
      <c r="D43" s="10"/>
    </row>
    <row r="44" spans="1:5" s="5" customFormat="1" x14ac:dyDescent="0.3">
      <c r="A44" s="54" t="s">
        <v>274</v>
      </c>
      <c r="B44" s="124">
        <v>6077.52</v>
      </c>
      <c r="C44" s="127"/>
      <c r="D44" s="10"/>
    </row>
    <row r="45" spans="1:5" s="5" customFormat="1" x14ac:dyDescent="0.3">
      <c r="A45" s="55" t="s">
        <v>275</v>
      </c>
      <c r="B45" s="124"/>
      <c r="C45" s="127">
        <v>25000</v>
      </c>
      <c r="D45" s="10"/>
    </row>
    <row r="46" spans="1:5" s="5" customFormat="1" x14ac:dyDescent="0.3">
      <c r="A46" s="55" t="s">
        <v>276</v>
      </c>
      <c r="B46" s="124"/>
      <c r="C46" s="127">
        <v>40000</v>
      </c>
      <c r="D46" s="10"/>
    </row>
    <row r="47" spans="1:5" s="5" customFormat="1" x14ac:dyDescent="0.3">
      <c r="A47" s="55" t="s">
        <v>277</v>
      </c>
      <c r="B47" s="124"/>
      <c r="C47" s="127">
        <v>5000</v>
      </c>
      <c r="D47" s="10"/>
    </row>
    <row r="48" spans="1:5" s="5" customFormat="1" x14ac:dyDescent="0.3">
      <c r="A48" s="55" t="s">
        <v>278</v>
      </c>
      <c r="B48" s="124"/>
      <c r="C48" s="127">
        <v>7650</v>
      </c>
      <c r="D48" s="10"/>
    </row>
    <row r="49" spans="1:5" s="5" customFormat="1" x14ac:dyDescent="0.3">
      <c r="A49" s="55" t="s">
        <v>279</v>
      </c>
      <c r="B49" s="124"/>
      <c r="C49" s="127">
        <v>1000</v>
      </c>
      <c r="D49" s="10"/>
    </row>
    <row r="50" spans="1:5" s="5" customFormat="1" x14ac:dyDescent="0.3">
      <c r="A50" s="55" t="s">
        <v>280</v>
      </c>
      <c r="B50" s="124"/>
      <c r="C50" s="127">
        <v>500</v>
      </c>
      <c r="D50" s="10"/>
    </row>
    <row r="51" spans="1:5" s="5" customFormat="1" x14ac:dyDescent="0.3">
      <c r="A51" s="55" t="s">
        <v>281</v>
      </c>
      <c r="B51" s="124"/>
      <c r="C51" s="127">
        <v>5000</v>
      </c>
      <c r="D51" s="10"/>
    </row>
    <row r="52" spans="1:5" s="5" customFormat="1" x14ac:dyDescent="0.3">
      <c r="A52" s="55" t="s">
        <v>282</v>
      </c>
      <c r="B52" s="124"/>
      <c r="C52" s="127">
        <v>5000</v>
      </c>
      <c r="D52" s="10"/>
    </row>
    <row r="53" spans="1:5" s="5" customFormat="1" x14ac:dyDescent="0.3">
      <c r="A53" s="55" t="s">
        <v>283</v>
      </c>
      <c r="B53" s="124">
        <v>123645</v>
      </c>
      <c r="C53" s="61"/>
      <c r="D53" s="10"/>
    </row>
    <row r="54" spans="1:5" s="5" customFormat="1" x14ac:dyDescent="0.3">
      <c r="A54" s="55" t="s">
        <v>284</v>
      </c>
      <c r="B54" s="18"/>
      <c r="C54" s="61">
        <v>31</v>
      </c>
      <c r="D54" s="10"/>
    </row>
    <row r="55" spans="1:5" x14ac:dyDescent="0.3">
      <c r="A55" s="57"/>
      <c r="B55" s="17"/>
      <c r="C55" s="59"/>
      <c r="D55" s="10"/>
    </row>
    <row r="56" spans="1:5" ht="15.6" x14ac:dyDescent="0.3">
      <c r="A56" s="38" t="s">
        <v>137</v>
      </c>
      <c r="B56" s="18">
        <f>SUM(B39:B55)</f>
        <v>129722.52</v>
      </c>
      <c r="C56" s="18">
        <f>SUM(C39:C54)</f>
        <v>124181</v>
      </c>
      <c r="D56"/>
    </row>
    <row r="57" spans="1:5" ht="15.6" x14ac:dyDescent="0.3">
      <c r="A57" s="38" t="s">
        <v>259</v>
      </c>
      <c r="B57" s="67">
        <v>335084</v>
      </c>
      <c r="C57" s="34"/>
      <c r="D57"/>
    </row>
    <row r="58" spans="1:5" ht="15.6" x14ac:dyDescent="0.3">
      <c r="A58" s="38" t="s">
        <v>264</v>
      </c>
      <c r="B58" s="17">
        <f>B57+B56-C56</f>
        <v>340625.52</v>
      </c>
      <c r="C58" s="34"/>
      <c r="D58"/>
    </row>
    <row r="59" spans="1:5" x14ac:dyDescent="0.3">
      <c r="B59" s="5"/>
      <c r="D59"/>
    </row>
    <row r="60" spans="1:5" ht="18" x14ac:dyDescent="0.35">
      <c r="A60" s="19" t="s">
        <v>265</v>
      </c>
      <c r="B60" s="5"/>
      <c r="D60" s="4"/>
      <c r="E60" s="4"/>
    </row>
    <row r="61" spans="1:5" x14ac:dyDescent="0.3">
      <c r="A61" s="10"/>
      <c r="B61" s="78" t="s">
        <v>267</v>
      </c>
      <c r="C61" s="78" t="s">
        <v>268</v>
      </c>
      <c r="D61"/>
      <c r="E61"/>
    </row>
    <row r="62" spans="1:5" x14ac:dyDescent="0.3">
      <c r="A62" s="10" t="s">
        <v>91</v>
      </c>
      <c r="B62" s="23">
        <v>233400</v>
      </c>
      <c r="C62" s="80"/>
      <c r="D62"/>
      <c r="E62"/>
    </row>
    <row r="63" spans="1:5" x14ac:dyDescent="0.3">
      <c r="A63" s="10" t="s">
        <v>202</v>
      </c>
      <c r="B63" s="77">
        <v>30</v>
      </c>
      <c r="C63" s="80"/>
      <c r="D63"/>
      <c r="E63"/>
    </row>
    <row r="64" spans="1:5" x14ac:dyDescent="0.3">
      <c r="A64" s="10" t="s">
        <v>80</v>
      </c>
      <c r="B64" s="81"/>
      <c r="C64" s="82">
        <v>71324</v>
      </c>
      <c r="D64"/>
      <c r="E64"/>
    </row>
    <row r="65" spans="1:7" x14ac:dyDescent="0.3">
      <c r="A65" s="10" t="s">
        <v>199</v>
      </c>
      <c r="B65" s="23"/>
      <c r="C65" s="82">
        <v>4292</v>
      </c>
      <c r="D65"/>
      <c r="E65"/>
    </row>
    <row r="66" spans="1:7" x14ac:dyDescent="0.3">
      <c r="A66" s="10" t="s">
        <v>82</v>
      </c>
      <c r="B66" s="20"/>
      <c r="C66" s="83">
        <v>6680</v>
      </c>
      <c r="D66"/>
      <c r="E66" s="64"/>
    </row>
    <row r="67" spans="1:7" x14ac:dyDescent="0.3">
      <c r="A67" s="52" t="s">
        <v>83</v>
      </c>
      <c r="B67" s="20"/>
      <c r="C67" s="83"/>
      <c r="D67"/>
      <c r="E67" s="64"/>
    </row>
    <row r="68" spans="1:7" x14ac:dyDescent="0.3">
      <c r="A68" s="10" t="s">
        <v>84</v>
      </c>
      <c r="B68" s="20"/>
      <c r="C68" s="82">
        <v>3884</v>
      </c>
      <c r="D68"/>
      <c r="E68" s="64"/>
    </row>
    <row r="69" spans="1:7" x14ac:dyDescent="0.3">
      <c r="A69" s="10" t="s">
        <v>85</v>
      </c>
      <c r="B69" s="20"/>
      <c r="C69" s="82">
        <v>5</v>
      </c>
      <c r="D69"/>
      <c r="E69" s="64"/>
    </row>
    <row r="70" spans="1:7" x14ac:dyDescent="0.3">
      <c r="A70" s="10" t="s">
        <v>86</v>
      </c>
      <c r="B70" s="20"/>
      <c r="C70" s="83">
        <v>20000</v>
      </c>
      <c r="D70"/>
      <c r="E70" s="64"/>
    </row>
    <row r="71" spans="1:7" x14ac:dyDescent="0.3">
      <c r="A71" s="10" t="s">
        <v>200</v>
      </c>
      <c r="B71" s="20"/>
      <c r="C71" s="83">
        <v>3600</v>
      </c>
      <c r="D71"/>
      <c r="E71" s="64"/>
    </row>
    <row r="72" spans="1:7" x14ac:dyDescent="0.3">
      <c r="A72" s="10" t="s">
        <v>87</v>
      </c>
      <c r="B72" s="20"/>
      <c r="C72" s="82">
        <v>3</v>
      </c>
      <c r="D72"/>
      <c r="E72" s="64"/>
    </row>
    <row r="73" spans="1:7" x14ac:dyDescent="0.3">
      <c r="A73" s="10" t="s">
        <v>201</v>
      </c>
      <c r="B73" s="20"/>
      <c r="C73" s="82">
        <v>1</v>
      </c>
      <c r="D73"/>
      <c r="E73" s="64"/>
    </row>
    <row r="74" spans="1:7" x14ac:dyDescent="0.3">
      <c r="A74" s="66" t="s">
        <v>155</v>
      </c>
      <c r="B74" s="17">
        <f>SUM(B62:B73)</f>
        <v>233430</v>
      </c>
      <c r="C74" s="17">
        <f>SUM(C62:C73)</f>
        <v>109789</v>
      </c>
    </row>
    <row r="75" spans="1:7" x14ac:dyDescent="0.3">
      <c r="A75" s="66" t="s">
        <v>169</v>
      </c>
      <c r="B75" s="17">
        <f>B74-C74</f>
        <v>123641</v>
      </c>
      <c r="C75" s="18"/>
    </row>
    <row r="76" spans="1:7" x14ac:dyDescent="0.3">
      <c r="A76" s="79" t="s">
        <v>266</v>
      </c>
      <c r="B76" s="17">
        <v>-3.66</v>
      </c>
      <c r="C76" s="18"/>
    </row>
    <row r="77" spans="1:7" x14ac:dyDescent="0.3">
      <c r="A77" s="63"/>
    </row>
    <row r="78" spans="1:7" ht="17.399999999999999" x14ac:dyDescent="0.3">
      <c r="B78" s="128" t="s">
        <v>287</v>
      </c>
      <c r="C78" s="129"/>
      <c r="D78"/>
      <c r="E78"/>
    </row>
    <row r="79" spans="1:7" ht="21.6" thickBot="1" x14ac:dyDescent="0.45">
      <c r="A79" s="130"/>
      <c r="B79" s="131" t="s">
        <v>288</v>
      </c>
      <c r="C79" s="132"/>
      <c r="D79" s="133">
        <v>1</v>
      </c>
      <c r="E79" s="134"/>
      <c r="F79" s="135">
        <v>2</v>
      </c>
      <c r="G79" s="135"/>
    </row>
    <row r="80" spans="1:7" x14ac:dyDescent="0.3">
      <c r="A80" s="136"/>
      <c r="B80" s="136"/>
      <c r="C80" s="137"/>
      <c r="D80" s="138" t="s">
        <v>289</v>
      </c>
      <c r="E80" s="139"/>
      <c r="F80" s="140" t="s">
        <v>290</v>
      </c>
      <c r="G80" s="141"/>
    </row>
    <row r="81" spans="1:7" x14ac:dyDescent="0.3">
      <c r="A81" s="142" t="s">
        <v>291</v>
      </c>
      <c r="B81" s="142" t="s">
        <v>292</v>
      </c>
      <c r="C81" s="143" t="s">
        <v>293</v>
      </c>
      <c r="D81" s="144" t="s">
        <v>36</v>
      </c>
      <c r="E81" s="145" t="s">
        <v>37</v>
      </c>
      <c r="F81" s="4" t="s">
        <v>36</v>
      </c>
      <c r="G81" s="4" t="s">
        <v>37</v>
      </c>
    </row>
    <row r="82" spans="1:7" s="5" customFormat="1" x14ac:dyDescent="0.3">
      <c r="A82" s="146">
        <v>41821</v>
      </c>
      <c r="B82" s="147" t="s">
        <v>294</v>
      </c>
      <c r="C82" s="9"/>
      <c r="D82" s="148">
        <v>1214.99</v>
      </c>
      <c r="E82" s="149"/>
      <c r="F82" s="10"/>
      <c r="G82" s="10"/>
    </row>
    <row r="83" spans="1:7" s="5" customFormat="1" x14ac:dyDescent="0.3">
      <c r="A83" s="150">
        <v>41984</v>
      </c>
      <c r="B83" s="63" t="s">
        <v>295</v>
      </c>
      <c r="C83" s="9">
        <v>1</v>
      </c>
      <c r="D83" s="151">
        <v>12219</v>
      </c>
      <c r="E83" s="149"/>
      <c r="F83" s="10">
        <v>12219</v>
      </c>
      <c r="G83" s="10"/>
    </row>
    <row r="84" spans="1:7" s="5" customFormat="1" x14ac:dyDescent="0.3">
      <c r="A84" s="146">
        <v>42058</v>
      </c>
      <c r="B84" s="84" t="s">
        <v>296</v>
      </c>
      <c r="C84" s="152">
        <v>2</v>
      </c>
      <c r="D84" s="153"/>
      <c r="E84" s="153">
        <v>13437</v>
      </c>
      <c r="F84" s="154"/>
      <c r="G84" s="154"/>
    </row>
    <row r="85" spans="1:7" s="5" customFormat="1" x14ac:dyDescent="0.3">
      <c r="A85"/>
      <c r="B85"/>
      <c r="C85"/>
      <c r="D85"/>
    </row>
    <row r="86" spans="1:7" s="5" customFormat="1" ht="18" x14ac:dyDescent="0.35">
      <c r="A86" s="19" t="s">
        <v>222</v>
      </c>
      <c r="B86"/>
      <c r="C86"/>
      <c r="D86"/>
    </row>
    <row r="87" spans="1:7" s="5" customFormat="1" x14ac:dyDescent="0.3">
      <c r="A87"/>
      <c r="B87"/>
      <c r="C87"/>
      <c r="D87"/>
    </row>
    <row r="88" spans="1:7" s="5" customFormat="1" ht="15.6" x14ac:dyDescent="0.3">
      <c r="A88" s="7" t="s">
        <v>285</v>
      </c>
      <c r="B88"/>
      <c r="C88"/>
      <c r="D88"/>
    </row>
    <row r="89" spans="1:7" s="5" customFormat="1" x14ac:dyDescent="0.3">
      <c r="A89"/>
      <c r="B89"/>
      <c r="C89"/>
      <c r="D89"/>
    </row>
    <row r="90" spans="1:7" s="5" customFormat="1" ht="15.6" x14ac:dyDescent="0.3">
      <c r="A90" s="99" t="s">
        <v>224</v>
      </c>
      <c r="B90"/>
      <c r="C90"/>
      <c r="D90"/>
    </row>
    <row r="91" spans="1:7" s="5" customFormat="1" ht="15" thickBot="1" x14ac:dyDescent="0.35">
      <c r="A91"/>
      <c r="B91"/>
      <c r="C91"/>
      <c r="D91"/>
    </row>
    <row r="92" spans="1:7" s="5" customFormat="1" ht="31.2" x14ac:dyDescent="0.3">
      <c r="A92" s="101"/>
      <c r="B92" s="105" t="s">
        <v>226</v>
      </c>
      <c r="C92" s="105" t="s">
        <v>228</v>
      </c>
      <c r="D92" s="105" t="s">
        <v>230</v>
      </c>
    </row>
    <row r="93" spans="1:7" s="5" customFormat="1" x14ac:dyDescent="0.3">
      <c r="A93" s="102"/>
      <c r="B93" s="106"/>
      <c r="C93" s="106"/>
      <c r="D93" s="106"/>
    </row>
    <row r="94" spans="1:7" s="5" customFormat="1" ht="31.2" x14ac:dyDescent="0.3">
      <c r="A94" s="103" t="s">
        <v>225</v>
      </c>
      <c r="B94" s="107" t="s">
        <v>227</v>
      </c>
      <c r="C94" s="107" t="s">
        <v>229</v>
      </c>
      <c r="D94" s="107" t="s">
        <v>231</v>
      </c>
    </row>
    <row r="95" spans="1:7" s="5" customFormat="1" x14ac:dyDescent="0.3">
      <c r="A95" s="102"/>
      <c r="B95" s="106"/>
      <c r="C95" s="106"/>
      <c r="D95" s="106"/>
    </row>
    <row r="96" spans="1:7" s="5" customFormat="1" ht="15.6" x14ac:dyDescent="0.3">
      <c r="A96" s="102"/>
      <c r="B96" s="107"/>
      <c r="C96" s="106"/>
      <c r="D96" s="106"/>
    </row>
    <row r="97" spans="1:7" s="5" customFormat="1" x14ac:dyDescent="0.3">
      <c r="A97" s="102"/>
      <c r="B97" s="106"/>
      <c r="C97" s="106"/>
      <c r="D97" s="106"/>
    </row>
    <row r="98" spans="1:7" s="5" customFormat="1" ht="16.2" thickBot="1" x14ac:dyDescent="0.35">
      <c r="A98" s="104"/>
      <c r="B98" s="108"/>
      <c r="C98" s="109"/>
      <c r="D98" s="109"/>
      <c r="E98" s="156"/>
      <c r="F98" s="156"/>
      <c r="G98" s="156"/>
    </row>
    <row r="99" spans="1:7" s="5" customFormat="1" ht="16.2" thickBot="1" x14ac:dyDescent="0.35">
      <c r="A99" s="110" t="s">
        <v>232</v>
      </c>
      <c r="B99" s="112"/>
      <c r="C99" s="112"/>
      <c r="D99" s="165">
        <v>10000</v>
      </c>
      <c r="E99" s="157" t="s">
        <v>304</v>
      </c>
      <c r="F99" s="158"/>
      <c r="G99" s="159"/>
    </row>
    <row r="100" spans="1:7" s="5" customFormat="1" ht="16.2" thickBot="1" x14ac:dyDescent="0.35">
      <c r="A100" s="110" t="s">
        <v>286</v>
      </c>
      <c r="B100" s="155">
        <v>7650</v>
      </c>
      <c r="C100" s="115"/>
      <c r="D100" s="166"/>
      <c r="E100" s="160"/>
      <c r="F100" s="158"/>
      <c r="G100" s="161"/>
    </row>
    <row r="101" spans="1:7" s="5" customFormat="1" ht="16.2" thickBot="1" x14ac:dyDescent="0.35">
      <c r="A101" s="110" t="s">
        <v>300</v>
      </c>
      <c r="B101" s="116"/>
      <c r="C101" s="112"/>
      <c r="D101" s="167">
        <v>3000</v>
      </c>
      <c r="E101" s="160"/>
      <c r="F101" s="158"/>
      <c r="G101" s="161"/>
    </row>
    <row r="102" spans="1:7" s="5" customFormat="1" ht="16.2" thickBot="1" x14ac:dyDescent="0.35">
      <c r="A102" s="110" t="s">
        <v>235</v>
      </c>
      <c r="B102" s="116"/>
      <c r="C102" s="116"/>
      <c r="D102" s="166"/>
      <c r="E102" s="157"/>
      <c r="F102" s="158"/>
      <c r="G102" s="162"/>
    </row>
    <row r="103" spans="1:7" s="5" customFormat="1" ht="16.2" thickBot="1" x14ac:dyDescent="0.35">
      <c r="A103" s="110" t="s">
        <v>236</v>
      </c>
      <c r="B103" s="112"/>
      <c r="C103" s="112"/>
      <c r="D103" s="168"/>
      <c r="E103" s="160"/>
      <c r="F103" s="158"/>
      <c r="G103" s="162"/>
    </row>
    <row r="104" spans="1:7" s="5" customFormat="1" ht="16.2" thickBot="1" x14ac:dyDescent="0.35">
      <c r="A104" s="110" t="s">
        <v>237</v>
      </c>
      <c r="B104" s="112"/>
      <c r="C104" s="116"/>
      <c r="D104" s="169">
        <v>5000</v>
      </c>
      <c r="E104" s="160"/>
      <c r="F104" s="163"/>
      <c r="G104" s="162"/>
    </row>
    <row r="105" spans="1:7" s="5" customFormat="1" ht="16.2" thickBot="1" x14ac:dyDescent="0.35">
      <c r="A105" s="110" t="s">
        <v>238</v>
      </c>
      <c r="B105" s="112"/>
      <c r="C105" s="112"/>
      <c r="D105" s="167">
        <v>2000</v>
      </c>
      <c r="E105" s="164"/>
      <c r="F105" s="163"/>
      <c r="G105" s="162"/>
    </row>
    <row r="106" spans="1:7" s="5" customFormat="1" ht="27.6" thickBot="1" x14ac:dyDescent="0.35">
      <c r="A106" s="110" t="s">
        <v>302</v>
      </c>
      <c r="B106" s="116"/>
      <c r="C106" s="116"/>
      <c r="D106" s="170">
        <v>5000</v>
      </c>
      <c r="E106" s="164" t="s">
        <v>304</v>
      </c>
      <c r="F106" s="163"/>
      <c r="G106" s="162"/>
    </row>
    <row r="107" spans="1:7" s="5" customFormat="1" ht="16.2" thickBot="1" x14ac:dyDescent="0.35">
      <c r="A107" s="110" t="s">
        <v>298</v>
      </c>
      <c r="B107" s="119">
        <v>30000</v>
      </c>
      <c r="C107" s="116"/>
      <c r="D107" s="168"/>
      <c r="E107" s="164"/>
      <c r="F107" s="163"/>
      <c r="G107" s="162"/>
    </row>
    <row r="108" spans="1:7" s="5" customFormat="1" ht="16.2" thickBot="1" x14ac:dyDescent="0.35">
      <c r="A108" s="110" t="s">
        <v>241</v>
      </c>
      <c r="B108" s="117"/>
      <c r="C108" s="117"/>
      <c r="D108" s="166"/>
      <c r="E108" s="164"/>
      <c r="F108" s="163"/>
      <c r="G108" s="162"/>
    </row>
    <row r="109" spans="1:7" s="5" customFormat="1" ht="16.2" thickBot="1" x14ac:dyDescent="0.35">
      <c r="A109" s="110" t="s">
        <v>297</v>
      </c>
      <c r="B109" s="112"/>
      <c r="C109" s="119">
        <v>40000</v>
      </c>
      <c r="D109" s="166"/>
      <c r="E109" s="164"/>
      <c r="F109" s="163"/>
      <c r="G109" s="162"/>
    </row>
    <row r="110" spans="1:7" s="5" customFormat="1" ht="16.2" thickBot="1" x14ac:dyDescent="0.35">
      <c r="A110" s="104"/>
      <c r="B110" s="112"/>
      <c r="C110" s="112"/>
      <c r="D110" s="166"/>
      <c r="E110" s="164"/>
      <c r="F110" s="163"/>
      <c r="G110" s="162"/>
    </row>
    <row r="111" spans="1:7" s="5" customFormat="1" ht="16.2" thickBot="1" x14ac:dyDescent="0.35">
      <c r="A111" s="171" t="s">
        <v>299</v>
      </c>
      <c r="B111" s="112"/>
      <c r="C111" s="112"/>
      <c r="D111" s="169">
        <v>500</v>
      </c>
      <c r="E111" s="164"/>
      <c r="F111" s="163"/>
      <c r="G111" s="162"/>
    </row>
    <row r="112" spans="1:7" s="5" customFormat="1" ht="16.2" thickBot="1" x14ac:dyDescent="0.35">
      <c r="A112" s="171" t="s">
        <v>301</v>
      </c>
      <c r="B112" s="120">
        <v>1000</v>
      </c>
      <c r="C112" s="112"/>
      <c r="D112" s="169"/>
      <c r="E112" s="164"/>
      <c r="F112" s="163"/>
      <c r="G112" s="162"/>
    </row>
    <row r="113" spans="1:4" s="5" customFormat="1" ht="16.2" thickBot="1" x14ac:dyDescent="0.35">
      <c r="A113" s="104"/>
      <c r="B113" s="112"/>
      <c r="C113" s="112"/>
      <c r="D113" s="112"/>
    </row>
    <row r="114" spans="1:4" s="5" customFormat="1" ht="16.2" thickBot="1" x14ac:dyDescent="0.35">
      <c r="A114" s="118"/>
      <c r="B114" s="120"/>
      <c r="C114" s="120"/>
      <c r="D114" s="119"/>
    </row>
    <row r="115" spans="1:4" s="5" customFormat="1" ht="15" thickBot="1" x14ac:dyDescent="0.35">
      <c r="A115" s="104"/>
      <c r="B115" s="111"/>
      <c r="C115" s="111"/>
      <c r="D115" s="111"/>
    </row>
    <row r="116" spans="1:4" s="5" customFormat="1" ht="15" thickBot="1" x14ac:dyDescent="0.35">
      <c r="A116" s="104"/>
      <c r="B116" s="111"/>
      <c r="C116" s="111"/>
      <c r="D116" s="111"/>
    </row>
    <row r="117" spans="1:4" s="5" customFormat="1" ht="18.600000000000001" thickBot="1" x14ac:dyDescent="0.35">
      <c r="A117" s="121" t="s">
        <v>246</v>
      </c>
      <c r="B117" s="122">
        <f>SUM(B99:B116)</f>
        <v>38650</v>
      </c>
      <c r="C117" s="122">
        <f t="shared" ref="C117:D117" si="0">SUM(C99:C116)</f>
        <v>40000</v>
      </c>
      <c r="D117" s="122">
        <f t="shared" si="0"/>
        <v>25500</v>
      </c>
    </row>
    <row r="118" spans="1:4" s="5" customFormat="1" ht="18.600000000000001" thickBot="1" x14ac:dyDescent="0.35">
      <c r="A118" s="121" t="s">
        <v>303</v>
      </c>
      <c r="B118" s="245">
        <f>B117+C117+D117</f>
        <v>104150</v>
      </c>
      <c r="C118" s="246"/>
      <c r="D118" s="247"/>
    </row>
    <row r="119" spans="1:4" s="5" customFormat="1" x14ac:dyDescent="0.3">
      <c r="A119"/>
      <c r="B119"/>
      <c r="C119"/>
      <c r="D119"/>
    </row>
    <row r="120" spans="1:4" s="5" customFormat="1" x14ac:dyDescent="0.3">
      <c r="A120"/>
      <c r="B120"/>
      <c r="C120"/>
      <c r="D120"/>
    </row>
    <row r="121" spans="1:4" s="5" customFormat="1" x14ac:dyDescent="0.3">
      <c r="A121"/>
      <c r="B121"/>
      <c r="C121"/>
      <c r="D121"/>
    </row>
    <row r="122" spans="1:4" s="5" customFormat="1" x14ac:dyDescent="0.3">
      <c r="A122"/>
      <c r="B122"/>
      <c r="C122"/>
      <c r="D122"/>
    </row>
    <row r="123" spans="1:4" s="5" customFormat="1" x14ac:dyDescent="0.3">
      <c r="A123"/>
      <c r="B123"/>
      <c r="C123"/>
      <c r="D123"/>
    </row>
    <row r="124" spans="1:4" s="5" customFormat="1" ht="15.6" x14ac:dyDescent="0.3">
      <c r="A124" s="7"/>
      <c r="B124"/>
      <c r="C124"/>
      <c r="D124"/>
    </row>
    <row r="125" spans="1:4" s="5" customFormat="1" x14ac:dyDescent="0.3">
      <c r="A125"/>
      <c r="B125"/>
      <c r="C125"/>
      <c r="D125"/>
    </row>
    <row r="126" spans="1:4" s="5" customFormat="1" ht="15.6" x14ac:dyDescent="0.3">
      <c r="A126" s="7"/>
      <c r="B126"/>
      <c r="C126"/>
      <c r="D126"/>
    </row>
    <row r="127" spans="1:4" s="5" customFormat="1" x14ac:dyDescent="0.3">
      <c r="A127"/>
      <c r="B127"/>
      <c r="C127"/>
      <c r="D127"/>
    </row>
    <row r="128" spans="1:4" s="5" customFormat="1" ht="15.6" x14ac:dyDescent="0.3">
      <c r="A128" s="7"/>
      <c r="B128"/>
      <c r="C128"/>
      <c r="D128"/>
    </row>
    <row r="129" spans="1:4" s="5" customFormat="1" x14ac:dyDescent="0.3">
      <c r="A129"/>
      <c r="B129"/>
      <c r="C129"/>
      <c r="D129"/>
    </row>
    <row r="130" spans="1:4" s="5" customFormat="1" ht="15.6" x14ac:dyDescent="0.3">
      <c r="A130" s="7"/>
      <c r="B130"/>
      <c r="C130"/>
      <c r="D130"/>
    </row>
  </sheetData>
  <mergeCells count="1">
    <mergeCell ref="B118:D118"/>
  </mergeCells>
  <pageMargins left="0.27559055118110237" right="0.19685039370078741" top="0.78740157480314965" bottom="0.32" header="0.31496062992125984" footer="0.2"/>
  <pageSetup paperSize="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129"/>
  <sheetViews>
    <sheetView workbookViewId="0">
      <selection activeCell="A123" sqref="A123"/>
    </sheetView>
  </sheetViews>
  <sheetFormatPr baseColWidth="10" defaultColWidth="11.44140625" defaultRowHeight="14.4" x14ac:dyDescent="0.3"/>
  <cols>
    <col min="1" max="1" width="44.6640625" customWidth="1"/>
    <col min="2" max="2" width="13.21875" style="3" customWidth="1"/>
    <col min="3" max="3" width="12.6640625" style="5" customWidth="1"/>
    <col min="4" max="4" width="89.5546875" style="5" customWidth="1"/>
    <col min="5" max="5" width="15.88671875" style="5" customWidth="1"/>
    <col min="6" max="6" width="13.109375" customWidth="1"/>
    <col min="8" max="8" width="33.109375" customWidth="1"/>
  </cols>
  <sheetData>
    <row r="2" spans="1:5" s="7" customFormat="1" ht="15.6" x14ac:dyDescent="0.3">
      <c r="A2" s="7" t="s">
        <v>305</v>
      </c>
      <c r="B2" s="8"/>
      <c r="C2" s="8"/>
      <c r="D2" s="8" t="s">
        <v>315</v>
      </c>
      <c r="E2" s="8"/>
    </row>
    <row r="3" spans="1:5" x14ac:dyDescent="0.3">
      <c r="B3" s="10" t="s">
        <v>310</v>
      </c>
      <c r="C3" s="248"/>
      <c r="D3" s="249"/>
      <c r="E3"/>
    </row>
    <row r="4" spans="1:5" x14ac:dyDescent="0.3">
      <c r="A4" s="10" t="s">
        <v>29</v>
      </c>
      <c r="B4" s="17">
        <v>3817.22</v>
      </c>
      <c r="C4" s="250" t="s">
        <v>331</v>
      </c>
      <c r="D4" s="251"/>
    </row>
    <row r="5" spans="1:5" x14ac:dyDescent="0.3">
      <c r="A5" s="10" t="s">
        <v>30</v>
      </c>
      <c r="B5" s="68">
        <v>330618</v>
      </c>
      <c r="C5" s="252" t="s">
        <v>332</v>
      </c>
      <c r="D5" s="253"/>
    </row>
    <row r="6" spans="1:5" x14ac:dyDescent="0.3">
      <c r="A6" s="10" t="s">
        <v>314</v>
      </c>
      <c r="B6" s="68">
        <v>0</v>
      </c>
      <c r="C6" s="252" t="s">
        <v>333</v>
      </c>
      <c r="D6" s="253"/>
    </row>
    <row r="7" spans="1:5" x14ac:dyDescent="0.3">
      <c r="A7" s="10" t="s">
        <v>307</v>
      </c>
      <c r="B7" s="17">
        <v>10715</v>
      </c>
      <c r="C7" s="252" t="s">
        <v>316</v>
      </c>
      <c r="D7" s="253"/>
    </row>
    <row r="8" spans="1:5" x14ac:dyDescent="0.3">
      <c r="A8" s="10" t="s">
        <v>32</v>
      </c>
      <c r="B8" s="17">
        <f>B4+B5+B6</f>
        <v>334435.21999999997</v>
      </c>
      <c r="C8" s="252"/>
      <c r="D8" s="253"/>
    </row>
    <row r="9" spans="1:5" x14ac:dyDescent="0.3">
      <c r="A9" s="2" t="s">
        <v>0</v>
      </c>
    </row>
    <row r="10" spans="1:5" x14ac:dyDescent="0.3">
      <c r="A10" s="6"/>
      <c r="B10" s="208" t="s">
        <v>15</v>
      </c>
      <c r="C10" s="209" t="s">
        <v>1</v>
      </c>
      <c r="D10" s="9" t="s">
        <v>20</v>
      </c>
      <c r="E10"/>
    </row>
    <row r="11" spans="1:5" x14ac:dyDescent="0.3">
      <c r="A11" s="12" t="s">
        <v>74</v>
      </c>
      <c r="B11" s="208" t="s">
        <v>306</v>
      </c>
      <c r="C11" s="210">
        <v>42535</v>
      </c>
      <c r="D11" s="10" t="s">
        <v>308</v>
      </c>
      <c r="E11"/>
    </row>
    <row r="12" spans="1:5" x14ac:dyDescent="0.3">
      <c r="A12" s="6"/>
      <c r="B12" s="183"/>
      <c r="C12" s="194"/>
      <c r="D12" s="10"/>
      <c r="E12"/>
    </row>
    <row r="13" spans="1:5" x14ac:dyDescent="0.3">
      <c r="A13" s="12" t="s">
        <v>2</v>
      </c>
      <c r="B13" s="183"/>
      <c r="C13" s="194"/>
      <c r="D13" s="10"/>
      <c r="E13"/>
    </row>
    <row r="14" spans="1:5" x14ac:dyDescent="0.3">
      <c r="A14" s="12"/>
      <c r="B14" s="183"/>
      <c r="C14" s="194"/>
      <c r="D14" s="10"/>
      <c r="E14"/>
    </row>
    <row r="15" spans="1:5" x14ac:dyDescent="0.3">
      <c r="A15" s="6" t="s">
        <v>3</v>
      </c>
      <c r="B15" s="211">
        <v>46000</v>
      </c>
      <c r="C15" s="194">
        <v>45000</v>
      </c>
      <c r="D15" s="10" t="s">
        <v>317</v>
      </c>
      <c r="E15"/>
    </row>
    <row r="16" spans="1:5" x14ac:dyDescent="0.3">
      <c r="A16" s="6" t="s">
        <v>4</v>
      </c>
      <c r="B16" s="211">
        <v>23000</v>
      </c>
      <c r="C16" s="212">
        <v>17716</v>
      </c>
      <c r="D16" s="10" t="s">
        <v>318</v>
      </c>
      <c r="E16"/>
    </row>
    <row r="17" spans="1:5" x14ac:dyDescent="0.3">
      <c r="A17" s="6" t="s">
        <v>21</v>
      </c>
      <c r="B17" s="211">
        <v>1000</v>
      </c>
      <c r="C17" s="213">
        <v>626.5</v>
      </c>
      <c r="D17" s="10" t="s">
        <v>321</v>
      </c>
      <c r="E17"/>
    </row>
    <row r="18" spans="1:5" x14ac:dyDescent="0.3">
      <c r="A18" s="6" t="s">
        <v>5</v>
      </c>
      <c r="B18" s="211"/>
      <c r="C18" s="194">
        <v>7.3</v>
      </c>
      <c r="D18" s="10"/>
      <c r="E18"/>
    </row>
    <row r="19" spans="1:5" x14ac:dyDescent="0.3">
      <c r="A19" s="6" t="s">
        <v>14</v>
      </c>
      <c r="B19" s="211">
        <v>20000</v>
      </c>
      <c r="C19" s="194">
        <v>20000</v>
      </c>
      <c r="D19" s="10" t="s">
        <v>330</v>
      </c>
      <c r="E19"/>
    </row>
    <row r="20" spans="1:5" x14ac:dyDescent="0.3">
      <c r="A20" s="6" t="s">
        <v>25</v>
      </c>
      <c r="B20" s="211"/>
      <c r="C20" s="194">
        <v>4590</v>
      </c>
      <c r="D20" s="10" t="s">
        <v>320</v>
      </c>
      <c r="E20"/>
    </row>
    <row r="21" spans="1:5" x14ac:dyDescent="0.3">
      <c r="A21" s="6" t="s">
        <v>159</v>
      </c>
      <c r="B21" s="211"/>
      <c r="C21" s="194">
        <v>23817</v>
      </c>
      <c r="D21" s="10" t="s">
        <v>322</v>
      </c>
      <c r="E21"/>
    </row>
    <row r="22" spans="1:5" x14ac:dyDescent="0.3">
      <c r="A22" s="6" t="s">
        <v>319</v>
      </c>
      <c r="B22" s="194"/>
      <c r="C22" s="194">
        <v>3080</v>
      </c>
      <c r="D22" s="10" t="s">
        <v>328</v>
      </c>
      <c r="E22"/>
    </row>
    <row r="23" spans="1:5" x14ac:dyDescent="0.3">
      <c r="A23" s="12" t="s">
        <v>6</v>
      </c>
      <c r="B23" s="190">
        <f>SUM(B12:B22)</f>
        <v>90000</v>
      </c>
      <c r="C23" s="214">
        <f>SUM(C15:C22)</f>
        <v>114836.8</v>
      </c>
      <c r="D23" s="10"/>
      <c r="E23"/>
    </row>
    <row r="24" spans="1:5" x14ac:dyDescent="0.3">
      <c r="A24" s="6"/>
      <c r="B24" s="183"/>
      <c r="C24" s="194"/>
      <c r="D24" s="10"/>
      <c r="E24"/>
    </row>
    <row r="25" spans="1:5" x14ac:dyDescent="0.3">
      <c r="A25" s="12" t="s">
        <v>7</v>
      </c>
      <c r="B25" s="183"/>
      <c r="C25" s="194"/>
      <c r="D25" s="10"/>
      <c r="E25"/>
    </row>
    <row r="26" spans="1:5" x14ac:dyDescent="0.3">
      <c r="A26" s="70" t="s">
        <v>173</v>
      </c>
      <c r="B26" s="211">
        <v>23000</v>
      </c>
      <c r="C26" s="194">
        <v>21165</v>
      </c>
      <c r="D26" s="10"/>
      <c r="E26"/>
    </row>
    <row r="27" spans="1:5" x14ac:dyDescent="0.3">
      <c r="A27" s="71" t="s">
        <v>8</v>
      </c>
      <c r="B27" s="211">
        <v>9000</v>
      </c>
      <c r="C27" s="194">
        <v>10179</v>
      </c>
      <c r="D27" s="10"/>
      <c r="E27"/>
    </row>
    <row r="28" spans="1:5" x14ac:dyDescent="0.3">
      <c r="A28" s="71" t="s">
        <v>9</v>
      </c>
      <c r="B28" s="211">
        <v>16000</v>
      </c>
      <c r="C28" s="194">
        <v>14400</v>
      </c>
      <c r="D28" s="52"/>
      <c r="E28"/>
    </row>
    <row r="29" spans="1:5" x14ac:dyDescent="0.3">
      <c r="A29" s="71" t="s">
        <v>10</v>
      </c>
      <c r="B29" s="211">
        <v>18000</v>
      </c>
      <c r="C29" s="194">
        <v>19000</v>
      </c>
      <c r="D29" s="10" t="s">
        <v>323</v>
      </c>
      <c r="E29"/>
    </row>
    <row r="30" spans="1:5" x14ac:dyDescent="0.3">
      <c r="A30" s="70" t="s">
        <v>324</v>
      </c>
      <c r="B30" s="211">
        <v>2000</v>
      </c>
      <c r="C30" s="194">
        <v>3056</v>
      </c>
      <c r="D30" s="10" t="s">
        <v>177</v>
      </c>
      <c r="E30"/>
    </row>
    <row r="31" spans="1:5" x14ac:dyDescent="0.3">
      <c r="A31" s="70" t="s">
        <v>11</v>
      </c>
      <c r="B31" s="211">
        <v>10000</v>
      </c>
      <c r="C31" s="194">
        <v>21546</v>
      </c>
      <c r="D31" s="10" t="s">
        <v>329</v>
      </c>
      <c r="E31"/>
    </row>
    <row r="32" spans="1:5" x14ac:dyDescent="0.3">
      <c r="A32" s="71" t="s">
        <v>174</v>
      </c>
      <c r="B32" s="211">
        <v>15000</v>
      </c>
      <c r="C32" s="194">
        <v>3911</v>
      </c>
      <c r="D32" s="10"/>
      <c r="E32"/>
    </row>
    <row r="33" spans="1:5" x14ac:dyDescent="0.3">
      <c r="A33" s="71" t="s">
        <v>12</v>
      </c>
      <c r="B33" s="211"/>
      <c r="C33" s="194">
        <v>4745</v>
      </c>
      <c r="D33" s="10"/>
      <c r="E33"/>
    </row>
    <row r="34" spans="1:5" x14ac:dyDescent="0.3">
      <c r="A34" s="71" t="s">
        <v>159</v>
      </c>
      <c r="B34" s="211">
        <v>2000</v>
      </c>
      <c r="C34" s="194"/>
      <c r="D34" s="10"/>
      <c r="E34"/>
    </row>
    <row r="35" spans="1:5" x14ac:dyDescent="0.3">
      <c r="A35" s="71" t="s">
        <v>325</v>
      </c>
      <c r="B35" s="211">
        <v>5000</v>
      </c>
      <c r="C35" s="215">
        <v>11880</v>
      </c>
      <c r="D35" s="10" t="s">
        <v>326</v>
      </c>
      <c r="E35"/>
    </row>
    <row r="36" spans="1:5" s="5" customFormat="1" x14ac:dyDescent="0.3">
      <c r="A36" s="12" t="s">
        <v>6</v>
      </c>
      <c r="B36" s="211">
        <f>SUM(B26:B35)</f>
        <v>100000</v>
      </c>
      <c r="C36" s="190">
        <f>SUM(C26:C35)</f>
        <v>109882</v>
      </c>
    </row>
    <row r="37" spans="1:5" s="5" customFormat="1" x14ac:dyDescent="0.3">
      <c r="A37" s="12" t="s">
        <v>311</v>
      </c>
      <c r="B37" s="190">
        <v>4937</v>
      </c>
      <c r="C37" s="216">
        <f>C23-C36</f>
        <v>4954.8000000000029</v>
      </c>
      <c r="D37" s="5" t="s">
        <v>374</v>
      </c>
    </row>
    <row r="38" spans="1:5" s="5" customFormat="1" ht="18" x14ac:dyDescent="0.35">
      <c r="A38" s="19" t="s">
        <v>378</v>
      </c>
      <c r="D38"/>
    </row>
    <row r="39" spans="1:5" s="5" customFormat="1" x14ac:dyDescent="0.3">
      <c r="A39" s="21" t="s">
        <v>35</v>
      </c>
      <c r="B39" s="35" t="s">
        <v>36</v>
      </c>
      <c r="C39" s="35" t="s">
        <v>37</v>
      </c>
      <c r="D39" s="21" t="s">
        <v>106</v>
      </c>
    </row>
    <row r="40" spans="1:5" s="5" customFormat="1" x14ac:dyDescent="0.3">
      <c r="A40" s="10" t="s">
        <v>327</v>
      </c>
      <c r="B40" s="184">
        <v>330617.65000000002</v>
      </c>
      <c r="C40" s="183"/>
      <c r="D40" s="10"/>
    </row>
    <row r="41" spans="1:5" s="5" customFormat="1" x14ac:dyDescent="0.3">
      <c r="A41" s="53" t="s">
        <v>334</v>
      </c>
      <c r="B41" s="184"/>
      <c r="C41" s="184">
        <v>3000</v>
      </c>
      <c r="D41" s="10" t="s">
        <v>355</v>
      </c>
    </row>
    <row r="42" spans="1:5" s="5" customFormat="1" x14ac:dyDescent="0.3">
      <c r="A42" s="54" t="s">
        <v>335</v>
      </c>
      <c r="B42" s="184"/>
      <c r="C42" s="184">
        <v>20000</v>
      </c>
      <c r="D42" s="10"/>
    </row>
    <row r="43" spans="1:5" s="5" customFormat="1" x14ac:dyDescent="0.3">
      <c r="A43" s="182" t="s">
        <v>336</v>
      </c>
      <c r="B43" s="184"/>
      <c r="C43" s="194">
        <v>3024</v>
      </c>
      <c r="D43" s="10"/>
    </row>
    <row r="44" spans="1:5" s="5" customFormat="1" x14ac:dyDescent="0.3">
      <c r="A44" s="54" t="s">
        <v>337</v>
      </c>
      <c r="B44" s="184"/>
      <c r="C44" s="185">
        <v>8212</v>
      </c>
      <c r="D44" s="10"/>
    </row>
    <row r="45" spans="1:5" s="5" customFormat="1" x14ac:dyDescent="0.3">
      <c r="A45" s="53" t="s">
        <v>338</v>
      </c>
      <c r="B45" s="195"/>
      <c r="C45" s="186">
        <v>1210</v>
      </c>
      <c r="D45" s="10"/>
    </row>
    <row r="46" spans="1:5" s="5" customFormat="1" x14ac:dyDescent="0.3">
      <c r="A46" s="54" t="s">
        <v>339</v>
      </c>
      <c r="B46" s="187"/>
      <c r="C46" s="186">
        <v>8193</v>
      </c>
      <c r="D46" s="10"/>
    </row>
    <row r="47" spans="1:5" s="5" customFormat="1" x14ac:dyDescent="0.3">
      <c r="A47" s="55" t="s">
        <v>340</v>
      </c>
      <c r="B47" s="187"/>
      <c r="C47" s="186">
        <v>5000</v>
      </c>
      <c r="D47" s="10"/>
    </row>
    <row r="48" spans="1:5" s="5" customFormat="1" x14ac:dyDescent="0.3">
      <c r="A48" s="55" t="s">
        <v>341</v>
      </c>
      <c r="B48" s="187"/>
      <c r="C48" s="186">
        <v>10377.5</v>
      </c>
      <c r="D48" s="10"/>
    </row>
    <row r="49" spans="1:4" s="5" customFormat="1" x14ac:dyDescent="0.3">
      <c r="A49" s="55" t="s">
        <v>342</v>
      </c>
      <c r="B49" s="187">
        <v>3991.95</v>
      </c>
      <c r="C49" s="186"/>
      <c r="D49" s="10"/>
    </row>
    <row r="50" spans="1:4" s="5" customFormat="1" x14ac:dyDescent="0.3">
      <c r="A50" s="55" t="s">
        <v>343</v>
      </c>
      <c r="B50" s="187"/>
      <c r="C50" s="186">
        <v>3000</v>
      </c>
      <c r="D50" s="10"/>
    </row>
    <row r="51" spans="1:4" s="5" customFormat="1" x14ac:dyDescent="0.3">
      <c r="A51" s="55" t="s">
        <v>344</v>
      </c>
      <c r="B51" s="187"/>
      <c r="C51" s="186">
        <v>10000</v>
      </c>
      <c r="D51" s="10" t="s">
        <v>356</v>
      </c>
    </row>
    <row r="52" spans="1:4" s="5" customFormat="1" x14ac:dyDescent="0.3">
      <c r="A52" s="55" t="s">
        <v>345</v>
      </c>
      <c r="B52" s="187"/>
      <c r="C52" s="186">
        <v>3500</v>
      </c>
      <c r="D52" s="10"/>
    </row>
    <row r="53" spans="1:4" s="5" customFormat="1" x14ac:dyDescent="0.3">
      <c r="A53" s="55" t="s">
        <v>346</v>
      </c>
      <c r="B53" s="187">
        <v>147936</v>
      </c>
      <c r="C53" s="186"/>
      <c r="D53" s="10"/>
    </row>
    <row r="54" spans="1:4" s="5" customFormat="1" x14ac:dyDescent="0.3">
      <c r="A54" s="55" t="s">
        <v>347</v>
      </c>
      <c r="B54" s="187"/>
      <c r="C54" s="186">
        <v>30000</v>
      </c>
      <c r="D54" s="10" t="s">
        <v>357</v>
      </c>
    </row>
    <row r="55" spans="1:4" s="5" customFormat="1" x14ac:dyDescent="0.3">
      <c r="A55" s="55" t="s">
        <v>348</v>
      </c>
      <c r="B55" s="187"/>
      <c r="C55" s="186">
        <v>3846.4</v>
      </c>
      <c r="D55" s="10"/>
    </row>
    <row r="56" spans="1:4" s="5" customFormat="1" x14ac:dyDescent="0.3">
      <c r="A56" s="55" t="s">
        <v>349</v>
      </c>
      <c r="B56" s="187"/>
      <c r="C56" s="186">
        <v>10000</v>
      </c>
      <c r="D56" s="10"/>
    </row>
    <row r="57" spans="1:4" s="5" customFormat="1" x14ac:dyDescent="0.3">
      <c r="A57" s="57" t="s">
        <v>350</v>
      </c>
      <c r="B57" s="187"/>
      <c r="C57" s="184">
        <v>10000</v>
      </c>
      <c r="D57" s="189"/>
    </row>
    <row r="58" spans="1:4" s="5" customFormat="1" x14ac:dyDescent="0.3">
      <c r="A58" s="57" t="s">
        <v>351</v>
      </c>
      <c r="B58" s="187"/>
      <c r="C58" s="184">
        <v>3295</v>
      </c>
      <c r="D58" s="189" t="s">
        <v>371</v>
      </c>
    </row>
    <row r="59" spans="1:4" s="5" customFormat="1" x14ac:dyDescent="0.3">
      <c r="A59" s="57" t="s">
        <v>352</v>
      </c>
      <c r="B59" s="187"/>
      <c r="C59" s="184">
        <v>6938</v>
      </c>
      <c r="D59" s="189" t="s">
        <v>372</v>
      </c>
    </row>
    <row r="60" spans="1:4" s="5" customFormat="1" x14ac:dyDescent="0.3">
      <c r="A60" s="57" t="s">
        <v>353</v>
      </c>
      <c r="B60" s="187"/>
      <c r="C60" s="184">
        <v>10000</v>
      </c>
      <c r="D60" s="189"/>
    </row>
    <row r="61" spans="1:4" s="5" customFormat="1" x14ac:dyDescent="0.3">
      <c r="A61" s="57" t="s">
        <v>354</v>
      </c>
      <c r="B61" s="187">
        <v>1809.43</v>
      </c>
      <c r="C61" s="188"/>
      <c r="D61" s="189"/>
    </row>
    <row r="62" spans="1:4" s="5" customFormat="1" x14ac:dyDescent="0.3">
      <c r="A62" s="55" t="s">
        <v>284</v>
      </c>
      <c r="B62" s="183"/>
      <c r="C62" s="188">
        <v>549.25</v>
      </c>
      <c r="D62" s="189"/>
    </row>
    <row r="63" spans="1:4" x14ac:dyDescent="0.3">
      <c r="A63" s="57"/>
      <c r="B63" s="190"/>
      <c r="C63" s="191"/>
      <c r="D63" s="10"/>
    </row>
    <row r="64" spans="1:4" ht="15.6" x14ac:dyDescent="0.3">
      <c r="A64" s="38" t="s">
        <v>137</v>
      </c>
      <c r="B64" s="183">
        <f>SUM(B40:B62)</f>
        <v>484355.03</v>
      </c>
      <c r="C64" s="183">
        <f>SUM(C41:C62)</f>
        <v>150145.15</v>
      </c>
      <c r="D64" s="10"/>
    </row>
    <row r="65" spans="1:5" ht="15.6" x14ac:dyDescent="0.3">
      <c r="A65" s="38" t="s">
        <v>312</v>
      </c>
      <c r="B65" s="192">
        <v>330617.65000000002</v>
      </c>
      <c r="C65" s="183"/>
      <c r="D65" s="10"/>
    </row>
    <row r="66" spans="1:5" ht="15.6" x14ac:dyDescent="0.3">
      <c r="A66" s="38" t="s">
        <v>313</v>
      </c>
      <c r="B66" s="193">
        <v>334209.88</v>
      </c>
      <c r="C66" s="183"/>
      <c r="D66" s="10" t="s">
        <v>386</v>
      </c>
    </row>
    <row r="67" spans="1:5" x14ac:dyDescent="0.3">
      <c r="B67" s="5"/>
      <c r="D67"/>
    </row>
    <row r="68" spans="1:5" ht="18" x14ac:dyDescent="0.35">
      <c r="A68" s="19" t="s">
        <v>364</v>
      </c>
      <c r="B68" s="5"/>
      <c r="D68" s="4"/>
      <c r="E68" s="4"/>
    </row>
    <row r="69" spans="1:5" x14ac:dyDescent="0.3">
      <c r="A69" s="10"/>
      <c r="B69" s="199" t="s">
        <v>362</v>
      </c>
      <c r="C69" s="202" t="s">
        <v>363</v>
      </c>
      <c r="D69" s="10"/>
      <c r="E69"/>
    </row>
    <row r="70" spans="1:5" x14ac:dyDescent="0.3">
      <c r="A70" s="196" t="s">
        <v>358</v>
      </c>
      <c r="B70" s="200">
        <v>265900</v>
      </c>
      <c r="C70" s="203"/>
      <c r="D70" s="10" t="s">
        <v>365</v>
      </c>
      <c r="E70"/>
    </row>
    <row r="71" spans="1:5" x14ac:dyDescent="0.3">
      <c r="A71" s="196" t="s">
        <v>77</v>
      </c>
      <c r="B71" s="200"/>
      <c r="C71" s="203"/>
      <c r="D71" s="10"/>
      <c r="E71"/>
    </row>
    <row r="72" spans="1:5" x14ac:dyDescent="0.3">
      <c r="A72" s="196" t="s">
        <v>359</v>
      </c>
      <c r="B72" s="200">
        <v>0.49</v>
      </c>
      <c r="C72" s="203"/>
      <c r="D72" s="10"/>
      <c r="E72"/>
    </row>
    <row r="73" spans="1:5" x14ac:dyDescent="0.3">
      <c r="A73" s="196" t="s">
        <v>360</v>
      </c>
      <c r="B73" s="200">
        <v>43.45</v>
      </c>
      <c r="C73" s="203"/>
      <c r="D73" s="10"/>
      <c r="E73"/>
    </row>
    <row r="74" spans="1:5" x14ac:dyDescent="0.3">
      <c r="A74" s="197" t="s">
        <v>79</v>
      </c>
      <c r="B74" s="201">
        <f>SUM(B70:B73)</f>
        <v>265943.94</v>
      </c>
      <c r="C74" s="203"/>
      <c r="D74" s="10"/>
      <c r="E74" s="64"/>
    </row>
    <row r="75" spans="1:5" x14ac:dyDescent="0.3">
      <c r="A75" s="196"/>
      <c r="B75" s="183"/>
      <c r="C75" s="203"/>
      <c r="D75" s="10"/>
      <c r="E75" s="64"/>
    </row>
    <row r="76" spans="1:5" x14ac:dyDescent="0.3">
      <c r="A76" s="196" t="s">
        <v>80</v>
      </c>
      <c r="B76" s="183"/>
      <c r="C76" s="203">
        <v>79236</v>
      </c>
      <c r="D76" s="10"/>
      <c r="E76" s="64"/>
    </row>
    <row r="77" spans="1:5" x14ac:dyDescent="0.3">
      <c r="A77" s="196" t="s">
        <v>199</v>
      </c>
      <c r="B77" s="183"/>
      <c r="C77" s="203">
        <v>7522.78</v>
      </c>
      <c r="D77" s="10"/>
      <c r="E77" s="64"/>
    </row>
    <row r="78" spans="1:5" x14ac:dyDescent="0.3">
      <c r="A78" s="196" t="s">
        <v>82</v>
      </c>
      <c r="B78" s="183"/>
      <c r="C78" s="203">
        <v>6500</v>
      </c>
      <c r="D78" s="10"/>
      <c r="E78" s="64"/>
    </row>
    <row r="79" spans="1:5" x14ac:dyDescent="0.3">
      <c r="A79" s="198" t="s">
        <v>83</v>
      </c>
      <c r="B79" s="183"/>
      <c r="C79" s="203">
        <v>2361</v>
      </c>
      <c r="D79" s="10"/>
      <c r="E79" s="64"/>
    </row>
    <row r="80" spans="1:5" x14ac:dyDescent="0.3">
      <c r="A80" s="196" t="s">
        <v>84</v>
      </c>
      <c r="B80" s="183"/>
      <c r="C80" s="203">
        <v>2354.6</v>
      </c>
      <c r="D80" s="10"/>
      <c r="E80" s="64"/>
    </row>
    <row r="81" spans="1:5" x14ac:dyDescent="0.3">
      <c r="A81" s="196" t="s">
        <v>85</v>
      </c>
      <c r="B81" s="183"/>
      <c r="C81" s="203">
        <v>32.75</v>
      </c>
      <c r="D81" s="10"/>
      <c r="E81" s="64"/>
    </row>
    <row r="82" spans="1:5" x14ac:dyDescent="0.3">
      <c r="A82" s="196" t="s">
        <v>86</v>
      </c>
      <c r="B82" s="183"/>
      <c r="C82" s="203">
        <v>20000</v>
      </c>
      <c r="D82" s="10" t="s">
        <v>368</v>
      </c>
      <c r="E82" s="64"/>
    </row>
    <row r="83" spans="1:5" x14ac:dyDescent="0.3">
      <c r="A83" s="196" t="s">
        <v>200</v>
      </c>
      <c r="B83" s="183"/>
      <c r="C83" s="204"/>
      <c r="D83" s="10"/>
      <c r="E83" s="64"/>
    </row>
    <row r="84" spans="1:5" x14ac:dyDescent="0.3">
      <c r="A84" s="196" t="s">
        <v>87</v>
      </c>
      <c r="B84" s="183"/>
      <c r="C84" s="203"/>
      <c r="D84" s="10"/>
      <c r="E84" s="64"/>
    </row>
    <row r="85" spans="1:5" x14ac:dyDescent="0.3">
      <c r="A85" s="196" t="s">
        <v>201</v>
      </c>
      <c r="B85" s="183"/>
      <c r="C85" s="203"/>
      <c r="D85" s="10"/>
      <c r="E85" s="64"/>
    </row>
    <row r="86" spans="1:5" x14ac:dyDescent="0.3">
      <c r="A86" s="197" t="s">
        <v>88</v>
      </c>
      <c r="B86" s="183"/>
      <c r="C86" s="205">
        <f>SUM(C76:C85)</f>
        <v>118007.13</v>
      </c>
      <c r="D86" s="10" t="s">
        <v>366</v>
      </c>
      <c r="E86" s="64"/>
    </row>
    <row r="87" spans="1:5" x14ac:dyDescent="0.3">
      <c r="A87" s="196"/>
      <c r="B87" s="183"/>
      <c r="C87" s="203"/>
      <c r="D87" s="10"/>
      <c r="E87" s="64"/>
    </row>
    <row r="88" spans="1:5" x14ac:dyDescent="0.3">
      <c r="A88" s="197" t="s">
        <v>361</v>
      </c>
      <c r="B88" s="190"/>
      <c r="C88" s="205">
        <v>147936.81</v>
      </c>
      <c r="D88" s="18" t="s">
        <v>367</v>
      </c>
    </row>
    <row r="89" spans="1:5" x14ac:dyDescent="0.3">
      <c r="A89" s="66"/>
      <c r="B89" s="190"/>
      <c r="C89" s="206"/>
      <c r="D89" s="18"/>
    </row>
    <row r="90" spans="1:5" x14ac:dyDescent="0.3">
      <c r="A90" s="79"/>
      <c r="B90" s="190"/>
      <c r="C90" s="206"/>
      <c r="D90" s="18"/>
    </row>
    <row r="91" spans="1:5" x14ac:dyDescent="0.3">
      <c r="A91" s="63"/>
    </row>
    <row r="92" spans="1:5" ht="21" x14ac:dyDescent="0.4">
      <c r="A92" s="207" t="s">
        <v>369</v>
      </c>
      <c r="B92" s="128"/>
      <c r="C92" s="129"/>
      <c r="D92"/>
      <c r="E92"/>
    </row>
    <row r="93" spans="1:5" s="5" customFormat="1" x14ac:dyDescent="0.3">
      <c r="A93" t="s">
        <v>370</v>
      </c>
      <c r="B93"/>
      <c r="C93"/>
      <c r="D93"/>
    </row>
    <row r="94" spans="1:5" s="5" customFormat="1" x14ac:dyDescent="0.3">
      <c r="A94"/>
      <c r="B94"/>
      <c r="C94"/>
      <c r="D94"/>
    </row>
    <row r="95" spans="1:5" s="5" customFormat="1" ht="18" x14ac:dyDescent="0.35">
      <c r="A95" s="19" t="s">
        <v>381</v>
      </c>
      <c r="B95"/>
      <c r="C95"/>
      <c r="D95"/>
    </row>
    <row r="96" spans="1:5" s="5" customFormat="1" x14ac:dyDescent="0.3">
      <c r="A96" t="s">
        <v>382</v>
      </c>
      <c r="B96"/>
      <c r="C96"/>
      <c r="D96"/>
    </row>
    <row r="97" spans="1:7" s="5" customFormat="1" x14ac:dyDescent="0.3">
      <c r="A97" t="s">
        <v>383</v>
      </c>
      <c r="B97"/>
      <c r="C97"/>
      <c r="D97"/>
    </row>
    <row r="98" spans="1:7" s="5" customFormat="1" ht="15.6" x14ac:dyDescent="0.3">
      <c r="A98" s="7" t="s">
        <v>309</v>
      </c>
      <c r="B98"/>
      <c r="C98"/>
      <c r="D98"/>
    </row>
    <row r="99" spans="1:7" s="5" customFormat="1" x14ac:dyDescent="0.3">
      <c r="A99"/>
      <c r="B99"/>
      <c r="C99"/>
      <c r="D99"/>
    </row>
    <row r="100" spans="1:7" s="5" customFormat="1" ht="15.6" x14ac:dyDescent="0.3">
      <c r="A100" s="99" t="s">
        <v>224</v>
      </c>
      <c r="B100"/>
      <c r="C100"/>
      <c r="D100"/>
    </row>
    <row r="101" spans="1:7" s="5" customFormat="1" ht="15" thickBot="1" x14ac:dyDescent="0.35">
      <c r="A101"/>
      <c r="B101"/>
      <c r="C101"/>
      <c r="D101"/>
    </row>
    <row r="102" spans="1:7" s="5" customFormat="1" ht="31.2" x14ac:dyDescent="0.3">
      <c r="A102" s="101"/>
      <c r="B102" s="105" t="s">
        <v>226</v>
      </c>
      <c r="C102" s="105" t="s">
        <v>228</v>
      </c>
      <c r="D102" s="105" t="s">
        <v>230</v>
      </c>
    </row>
    <row r="103" spans="1:7" s="5" customFormat="1" x14ac:dyDescent="0.3">
      <c r="A103" s="102"/>
      <c r="B103" s="106"/>
      <c r="C103" s="106"/>
      <c r="D103" s="106"/>
    </row>
    <row r="104" spans="1:7" s="5" customFormat="1" ht="31.8" thickBot="1" x14ac:dyDescent="0.35">
      <c r="A104" s="103" t="s">
        <v>225</v>
      </c>
      <c r="B104" s="107" t="s">
        <v>227</v>
      </c>
      <c r="C104" s="107" t="s">
        <v>229</v>
      </c>
      <c r="D104" s="107" t="s">
        <v>231</v>
      </c>
    </row>
    <row r="105" spans="1:7" s="5" customFormat="1" ht="16.2" thickBot="1" x14ac:dyDescent="0.35">
      <c r="A105" s="110"/>
      <c r="B105" s="112"/>
      <c r="C105" s="112"/>
      <c r="D105" s="165"/>
      <c r="E105" s="157"/>
      <c r="F105" s="158"/>
      <c r="G105" s="159"/>
    </row>
    <row r="106" spans="1:7" s="5" customFormat="1" ht="16.2" thickBot="1" x14ac:dyDescent="0.35">
      <c r="A106" s="110" t="s">
        <v>375</v>
      </c>
      <c r="B106" s="155"/>
      <c r="C106" s="119"/>
      <c r="D106" s="167">
        <v>6024</v>
      </c>
      <c r="E106" s="160"/>
      <c r="F106" s="158"/>
      <c r="G106" s="161"/>
    </row>
    <row r="107" spans="1:7" s="5" customFormat="1" ht="16.2" thickBot="1" x14ac:dyDescent="0.35">
      <c r="A107" s="110" t="s">
        <v>376</v>
      </c>
      <c r="B107" s="120">
        <v>16405</v>
      </c>
      <c r="C107" s="120"/>
      <c r="D107" s="167"/>
      <c r="E107" s="160"/>
      <c r="F107" s="158"/>
      <c r="G107" s="161"/>
    </row>
    <row r="108" spans="1:7" s="5" customFormat="1" ht="16.2" thickBot="1" x14ac:dyDescent="0.35">
      <c r="A108" s="110" t="s">
        <v>377</v>
      </c>
      <c r="B108" s="120">
        <v>1210</v>
      </c>
      <c r="C108" s="120"/>
      <c r="D108" s="167"/>
      <c r="E108" s="157"/>
      <c r="F108" s="158"/>
      <c r="G108" s="162"/>
    </row>
    <row r="109" spans="1:7" s="5" customFormat="1" ht="16.2" thickBot="1" x14ac:dyDescent="0.35">
      <c r="A109" s="110" t="s">
        <v>340</v>
      </c>
      <c r="B109" s="120"/>
      <c r="C109" s="120"/>
      <c r="D109" s="167">
        <v>5000</v>
      </c>
      <c r="E109" s="160"/>
      <c r="F109" s="158"/>
      <c r="G109" s="162"/>
    </row>
    <row r="110" spans="1:7" s="5" customFormat="1" ht="16.2" thickBot="1" x14ac:dyDescent="0.35">
      <c r="A110" s="110" t="s">
        <v>343</v>
      </c>
      <c r="B110" s="120"/>
      <c r="C110" s="120"/>
      <c r="D110" s="169">
        <v>3000</v>
      </c>
      <c r="E110" s="160"/>
      <c r="F110" s="163"/>
      <c r="G110" s="162"/>
    </row>
    <row r="111" spans="1:7" s="5" customFormat="1" ht="16.2" thickBot="1" x14ac:dyDescent="0.35">
      <c r="A111" s="110" t="s">
        <v>345</v>
      </c>
      <c r="B111" s="120"/>
      <c r="C111" s="120"/>
      <c r="D111" s="167">
        <v>3500</v>
      </c>
      <c r="E111" s="164"/>
      <c r="F111" s="163"/>
      <c r="G111" s="162"/>
    </row>
    <row r="112" spans="1:7" s="5" customFormat="1" ht="16.2" thickBot="1" x14ac:dyDescent="0.35">
      <c r="A112" s="110" t="s">
        <v>347</v>
      </c>
      <c r="B112" s="120">
        <v>30000</v>
      </c>
      <c r="C112" s="120"/>
      <c r="D112" s="169"/>
      <c r="E112" s="164"/>
      <c r="F112" s="163"/>
      <c r="G112" s="162"/>
    </row>
    <row r="113" spans="1:7" s="5" customFormat="1" ht="16.2" thickBot="1" x14ac:dyDescent="0.35">
      <c r="A113" s="110" t="s">
        <v>349</v>
      </c>
      <c r="B113" s="119"/>
      <c r="C113" s="120"/>
      <c r="D113" s="167">
        <v>10000</v>
      </c>
      <c r="E113" s="164"/>
      <c r="F113" s="163"/>
      <c r="G113" s="162"/>
    </row>
    <row r="114" spans="1:7" s="5" customFormat="1" ht="16.2" thickBot="1" x14ac:dyDescent="0.35">
      <c r="A114" s="110" t="s">
        <v>379</v>
      </c>
      <c r="B114" s="119"/>
      <c r="C114" s="119"/>
      <c r="D114" s="167">
        <v>10233</v>
      </c>
      <c r="E114" s="164"/>
      <c r="F114" s="163"/>
      <c r="G114" s="162"/>
    </row>
    <row r="115" spans="1:7" s="5" customFormat="1" ht="16.2" thickBot="1" x14ac:dyDescent="0.35">
      <c r="A115" s="110" t="s">
        <v>380</v>
      </c>
      <c r="B115" s="120"/>
      <c r="C115" s="119"/>
      <c r="D115" s="167">
        <v>10000</v>
      </c>
      <c r="E115" s="164"/>
      <c r="F115" s="163"/>
      <c r="G115" s="162"/>
    </row>
    <row r="116" spans="1:7" s="5" customFormat="1" ht="18.600000000000001" thickBot="1" x14ac:dyDescent="0.35">
      <c r="A116" s="121" t="s">
        <v>246</v>
      </c>
      <c r="B116" s="217">
        <f>SUM(B105:B115)</f>
        <v>47615</v>
      </c>
      <c r="C116" s="217">
        <f>SUM(C105:C115)</f>
        <v>0</v>
      </c>
      <c r="D116" s="217">
        <f>SUM(D106:D115)</f>
        <v>47757</v>
      </c>
    </row>
    <row r="117" spans="1:7" s="5" customFormat="1" ht="18.600000000000001" thickBot="1" x14ac:dyDescent="0.35">
      <c r="A117" s="121" t="s">
        <v>373</v>
      </c>
      <c r="B117" s="245">
        <f>B116+C116+D116</f>
        <v>95372</v>
      </c>
      <c r="C117" s="246"/>
      <c r="D117" s="247"/>
    </row>
    <row r="118" spans="1:7" s="5" customFormat="1" x14ac:dyDescent="0.3">
      <c r="A118"/>
      <c r="B118"/>
      <c r="C118"/>
      <c r="D118"/>
    </row>
    <row r="119" spans="1:7" s="5" customFormat="1" x14ac:dyDescent="0.3">
      <c r="A119" s="96">
        <v>42535</v>
      </c>
      <c r="B119"/>
      <c r="C119"/>
      <c r="D119"/>
    </row>
    <row r="120" spans="1:7" s="5" customFormat="1" x14ac:dyDescent="0.3">
      <c r="A120" t="s">
        <v>384</v>
      </c>
      <c r="B120"/>
      <c r="C120"/>
      <c r="D120"/>
    </row>
    <row r="121" spans="1:7" s="5" customFormat="1" x14ac:dyDescent="0.3">
      <c r="A121" t="s">
        <v>385</v>
      </c>
      <c r="B121"/>
      <c r="C121"/>
      <c r="D121"/>
    </row>
    <row r="122" spans="1:7" s="5" customFormat="1" x14ac:dyDescent="0.3">
      <c r="A122"/>
      <c r="B122"/>
      <c r="C122"/>
      <c r="D122"/>
    </row>
    <row r="123" spans="1:7" s="5" customFormat="1" ht="15.6" x14ac:dyDescent="0.3">
      <c r="A123" s="7"/>
      <c r="B123"/>
      <c r="C123"/>
      <c r="D123"/>
    </row>
    <row r="124" spans="1:7" s="5" customFormat="1" x14ac:dyDescent="0.3">
      <c r="A124"/>
      <c r="B124"/>
      <c r="C124"/>
      <c r="D124"/>
    </row>
    <row r="125" spans="1:7" s="5" customFormat="1" ht="15.6" x14ac:dyDescent="0.3">
      <c r="A125" s="7"/>
      <c r="B125"/>
      <c r="C125"/>
      <c r="D125"/>
    </row>
    <row r="126" spans="1:7" s="5" customFormat="1" x14ac:dyDescent="0.3">
      <c r="A126"/>
      <c r="B126"/>
      <c r="C126"/>
      <c r="D126"/>
    </row>
    <row r="127" spans="1:7" s="5" customFormat="1" ht="15.6" x14ac:dyDescent="0.3">
      <c r="A127" s="7"/>
      <c r="B127"/>
      <c r="C127"/>
      <c r="D127"/>
    </row>
    <row r="128" spans="1:7" s="5" customFormat="1" x14ac:dyDescent="0.3">
      <c r="A128"/>
      <c r="B128"/>
      <c r="C128"/>
      <c r="D128"/>
    </row>
    <row r="129" spans="1:4" s="5" customFormat="1" ht="15.6" x14ac:dyDescent="0.3">
      <c r="A129" s="7"/>
      <c r="B129"/>
      <c r="C129"/>
      <c r="D129"/>
    </row>
  </sheetData>
  <mergeCells count="7">
    <mergeCell ref="B117:D117"/>
    <mergeCell ref="C3:D3"/>
    <mergeCell ref="C4:D4"/>
    <mergeCell ref="C5:D5"/>
    <mergeCell ref="C6:D6"/>
    <mergeCell ref="C7:D7"/>
    <mergeCell ref="C8:D8"/>
  </mergeCells>
  <pageMargins left="0.27559055118110237" right="0.19685039370078741" top="0.78740157480314965" bottom="0.31496062992125984" header="0.31496062992125984" footer="0.19685039370078741"/>
  <pageSetup paperSize="9" scale="85"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27"/>
  <sheetViews>
    <sheetView tabSelected="1" topLeftCell="A88" zoomScale="80" zoomScaleNormal="80" workbookViewId="0">
      <selection activeCell="I96" sqref="I96:I97"/>
    </sheetView>
  </sheetViews>
  <sheetFormatPr baseColWidth="10" defaultColWidth="11.44140625" defaultRowHeight="14.4" x14ac:dyDescent="0.3"/>
  <cols>
    <col min="1" max="1" width="48.77734375" customWidth="1"/>
    <col min="2" max="2" width="15.21875" style="3" customWidth="1"/>
    <col min="3" max="3" width="12.6640625" style="5" customWidth="1"/>
    <col min="4" max="4" width="56.88671875" style="5" customWidth="1"/>
    <col min="5" max="5" width="15.88671875" style="5" customWidth="1"/>
    <col min="6" max="6" width="13.109375" customWidth="1"/>
    <col min="8" max="8" width="33.109375" customWidth="1"/>
  </cols>
  <sheetData>
    <row r="2" spans="1:5" s="7" customFormat="1" ht="15.6" x14ac:dyDescent="0.3">
      <c r="A2" s="7" t="s">
        <v>395</v>
      </c>
      <c r="B2" s="8"/>
      <c r="C2" s="8"/>
      <c r="D2" s="8" t="s">
        <v>394</v>
      </c>
      <c r="E2" s="8"/>
    </row>
    <row r="3" spans="1:5" x14ac:dyDescent="0.3">
      <c r="B3" s="10" t="s">
        <v>387</v>
      </c>
      <c r="C3" s="248"/>
      <c r="D3" s="249"/>
      <c r="E3"/>
    </row>
    <row r="4" spans="1:5" x14ac:dyDescent="0.3">
      <c r="A4" s="10" t="s">
        <v>29</v>
      </c>
      <c r="B4" s="17">
        <v>8313.66</v>
      </c>
      <c r="C4" s="250" t="s">
        <v>408</v>
      </c>
      <c r="D4" s="251"/>
    </row>
    <row r="5" spans="1:5" x14ac:dyDescent="0.3">
      <c r="A5" s="10" t="s">
        <v>30</v>
      </c>
      <c r="B5" s="68">
        <v>340951.75</v>
      </c>
      <c r="C5" s="252" t="s">
        <v>452</v>
      </c>
      <c r="D5" s="253"/>
    </row>
    <row r="6" spans="1:5" x14ac:dyDescent="0.3">
      <c r="A6" s="10" t="s">
        <v>314</v>
      </c>
      <c r="B6" s="68">
        <v>28000.5</v>
      </c>
      <c r="C6" s="252" t="s">
        <v>403</v>
      </c>
      <c r="D6" s="253"/>
    </row>
    <row r="7" spans="1:5" x14ac:dyDescent="0.3">
      <c r="A7" s="10" t="s">
        <v>307</v>
      </c>
      <c r="B7" s="17">
        <v>-4.5</v>
      </c>
      <c r="C7" s="252" t="s">
        <v>409</v>
      </c>
      <c r="D7" s="253"/>
    </row>
    <row r="8" spans="1:5" x14ac:dyDescent="0.3">
      <c r="A8" s="10" t="s">
        <v>32</v>
      </c>
      <c r="B8" s="17">
        <f>SUM(B4:B7)</f>
        <v>377261.41</v>
      </c>
      <c r="C8" s="252"/>
      <c r="D8" s="253"/>
    </row>
    <row r="9" spans="1:5" x14ac:dyDescent="0.3">
      <c r="A9" s="2" t="s">
        <v>0</v>
      </c>
    </row>
    <row r="10" spans="1:5" x14ac:dyDescent="0.3">
      <c r="A10" s="6"/>
      <c r="B10" s="218" t="s">
        <v>15</v>
      </c>
      <c r="C10" s="219" t="s">
        <v>1</v>
      </c>
      <c r="D10" s="9" t="s">
        <v>20</v>
      </c>
      <c r="E10"/>
    </row>
    <row r="11" spans="1:5" x14ac:dyDescent="0.3">
      <c r="A11" s="12" t="s">
        <v>74</v>
      </c>
      <c r="B11" s="218" t="s">
        <v>388</v>
      </c>
      <c r="C11" s="220">
        <v>42916</v>
      </c>
      <c r="D11" s="10"/>
      <c r="E11"/>
    </row>
    <row r="12" spans="1:5" x14ac:dyDescent="0.3">
      <c r="A12" s="6"/>
      <c r="B12" s="221"/>
      <c r="C12" s="222"/>
      <c r="D12" s="10"/>
      <c r="E12"/>
    </row>
    <row r="13" spans="1:5" x14ac:dyDescent="0.3">
      <c r="A13" s="12" t="s">
        <v>2</v>
      </c>
      <c r="B13" s="221"/>
      <c r="C13" s="222"/>
      <c r="D13" s="10"/>
      <c r="E13"/>
    </row>
    <row r="14" spans="1:5" x14ac:dyDescent="0.3">
      <c r="A14" s="12"/>
      <c r="B14" s="221"/>
      <c r="C14" s="222"/>
      <c r="D14" s="10"/>
      <c r="E14"/>
    </row>
    <row r="15" spans="1:5" x14ac:dyDescent="0.3">
      <c r="A15" s="6" t="s">
        <v>3</v>
      </c>
      <c r="B15" s="223">
        <v>46000</v>
      </c>
      <c r="C15" s="222">
        <v>46000</v>
      </c>
      <c r="D15" s="10"/>
      <c r="E15"/>
    </row>
    <row r="16" spans="1:5" x14ac:dyDescent="0.3">
      <c r="A16" s="6" t="s">
        <v>4</v>
      </c>
      <c r="B16" s="223">
        <v>23000</v>
      </c>
      <c r="C16" s="224">
        <v>20290</v>
      </c>
      <c r="D16" s="10"/>
      <c r="E16"/>
    </row>
    <row r="17" spans="1:5" x14ac:dyDescent="0.3">
      <c r="A17" s="6" t="s">
        <v>396</v>
      </c>
      <c r="B17" s="223"/>
      <c r="C17" s="224">
        <v>16027</v>
      </c>
      <c r="D17" s="10" t="s">
        <v>397</v>
      </c>
      <c r="E17"/>
    </row>
    <row r="18" spans="1:5" x14ac:dyDescent="0.3">
      <c r="A18" s="6" t="s">
        <v>21</v>
      </c>
      <c r="B18" s="223">
        <v>1000</v>
      </c>
      <c r="C18" s="225">
        <v>436</v>
      </c>
      <c r="D18" s="10"/>
      <c r="E18"/>
    </row>
    <row r="19" spans="1:5" x14ac:dyDescent="0.3">
      <c r="A19" s="6" t="s">
        <v>5</v>
      </c>
      <c r="B19" s="223"/>
      <c r="C19" s="222">
        <v>4.9400000000000004</v>
      </c>
      <c r="D19" s="10"/>
      <c r="E19"/>
    </row>
    <row r="20" spans="1:5" x14ac:dyDescent="0.3">
      <c r="A20" s="6" t="s">
        <v>14</v>
      </c>
      <c r="B20" s="223">
        <v>20000</v>
      </c>
      <c r="C20" s="222">
        <v>20000</v>
      </c>
      <c r="D20" s="10"/>
      <c r="E20"/>
    </row>
    <row r="21" spans="1:5" x14ac:dyDescent="0.3">
      <c r="A21" s="6" t="s">
        <v>405</v>
      </c>
      <c r="B21" s="223">
        <v>10000</v>
      </c>
      <c r="C21" s="222">
        <v>10000</v>
      </c>
      <c r="D21" s="10" t="s">
        <v>406</v>
      </c>
      <c r="E21"/>
    </row>
    <row r="22" spans="1:5" x14ac:dyDescent="0.3">
      <c r="A22" s="6" t="s">
        <v>159</v>
      </c>
      <c r="B22" s="223"/>
      <c r="C22" s="222"/>
      <c r="D22" s="10"/>
      <c r="E22"/>
    </row>
    <row r="23" spans="1:5" x14ac:dyDescent="0.3">
      <c r="A23" s="6" t="s">
        <v>319</v>
      </c>
      <c r="B23" s="222"/>
      <c r="C23" s="222">
        <v>250</v>
      </c>
      <c r="D23" s="10" t="s">
        <v>402</v>
      </c>
      <c r="E23"/>
    </row>
    <row r="24" spans="1:5" x14ac:dyDescent="0.3">
      <c r="A24" s="12" t="s">
        <v>6</v>
      </c>
      <c r="B24" s="226">
        <f>SUM(B12:B23)</f>
        <v>100000</v>
      </c>
      <c r="C24" s="227">
        <f>SUM(C15:C23)</f>
        <v>113007.94</v>
      </c>
      <c r="D24" s="10"/>
      <c r="E24"/>
    </row>
    <row r="25" spans="1:5" x14ac:dyDescent="0.3">
      <c r="A25" s="6"/>
      <c r="B25" s="221"/>
      <c r="C25" s="222"/>
      <c r="D25" s="10"/>
      <c r="E25"/>
    </row>
    <row r="26" spans="1:5" x14ac:dyDescent="0.3">
      <c r="A26" s="12" t="s">
        <v>7</v>
      </c>
      <c r="B26" s="221"/>
      <c r="C26" s="222"/>
      <c r="D26" s="10"/>
      <c r="E26"/>
    </row>
    <row r="27" spans="1:5" x14ac:dyDescent="0.3">
      <c r="A27" s="70" t="s">
        <v>173</v>
      </c>
      <c r="B27" s="223">
        <v>23000</v>
      </c>
      <c r="C27" s="222">
        <v>23313.47</v>
      </c>
      <c r="D27" s="10"/>
      <c r="E27"/>
    </row>
    <row r="28" spans="1:5" x14ac:dyDescent="0.3">
      <c r="A28" s="71" t="s">
        <v>8</v>
      </c>
      <c r="B28" s="223">
        <v>9000</v>
      </c>
      <c r="C28" s="222">
        <v>11865.27</v>
      </c>
      <c r="D28" s="10"/>
      <c r="E28"/>
    </row>
    <row r="29" spans="1:5" x14ac:dyDescent="0.3">
      <c r="A29" s="71" t="s">
        <v>9</v>
      </c>
      <c r="B29" s="223">
        <v>16000</v>
      </c>
      <c r="C29" s="222">
        <v>15040</v>
      </c>
      <c r="D29" s="52"/>
      <c r="E29"/>
    </row>
    <row r="30" spans="1:5" x14ac:dyDescent="0.3">
      <c r="A30" s="71" t="s">
        <v>10</v>
      </c>
      <c r="B30" s="223">
        <v>18000</v>
      </c>
      <c r="C30" s="222">
        <v>11000</v>
      </c>
      <c r="D30" s="10" t="s">
        <v>401</v>
      </c>
      <c r="E30"/>
    </row>
    <row r="31" spans="1:5" x14ac:dyDescent="0.3">
      <c r="A31" s="70" t="s">
        <v>407</v>
      </c>
      <c r="B31" s="223">
        <v>2000</v>
      </c>
      <c r="C31" s="222">
        <v>3786.15</v>
      </c>
      <c r="D31" s="10"/>
      <c r="E31"/>
    </row>
    <row r="32" spans="1:5" x14ac:dyDescent="0.3">
      <c r="A32" s="70" t="s">
        <v>399</v>
      </c>
      <c r="B32" s="223">
        <v>10000</v>
      </c>
      <c r="C32" s="222">
        <v>11152.5</v>
      </c>
      <c r="D32" s="10"/>
      <c r="E32"/>
    </row>
    <row r="33" spans="1:5" x14ac:dyDescent="0.3">
      <c r="A33" s="70" t="s">
        <v>11</v>
      </c>
      <c r="B33" s="223">
        <v>15000</v>
      </c>
      <c r="C33" s="222">
        <v>26740</v>
      </c>
      <c r="D33" s="10" t="s">
        <v>400</v>
      </c>
      <c r="E33"/>
    </row>
    <row r="34" spans="1:5" x14ac:dyDescent="0.3">
      <c r="A34" s="71" t="s">
        <v>174</v>
      </c>
      <c r="B34" s="223"/>
      <c r="C34" s="222"/>
      <c r="D34" s="10"/>
      <c r="E34"/>
    </row>
    <row r="35" spans="1:5" x14ac:dyDescent="0.3">
      <c r="A35" s="71" t="s">
        <v>12</v>
      </c>
      <c r="B35" s="223">
        <v>2000</v>
      </c>
      <c r="C35" s="222">
        <v>5770</v>
      </c>
      <c r="D35" s="10" t="s">
        <v>398</v>
      </c>
      <c r="E35"/>
    </row>
    <row r="36" spans="1:5" x14ac:dyDescent="0.3">
      <c r="A36" s="71" t="s">
        <v>159</v>
      </c>
      <c r="B36" s="223"/>
      <c r="C36" s="228"/>
      <c r="D36" s="10"/>
      <c r="E36"/>
    </row>
    <row r="37" spans="1:5" s="5" customFormat="1" x14ac:dyDescent="0.3">
      <c r="A37" s="71" t="s">
        <v>13</v>
      </c>
      <c r="B37" s="223">
        <v>5000</v>
      </c>
      <c r="C37" s="226"/>
    </row>
    <row r="38" spans="1:5" s="5" customFormat="1" x14ac:dyDescent="0.3">
      <c r="A38" s="254"/>
      <c r="B38" s="255"/>
      <c r="C38" s="229">
        <f>SUM(C27:C37)</f>
        <v>108667.39000000001</v>
      </c>
    </row>
    <row r="39" spans="1:5" s="5" customFormat="1" x14ac:dyDescent="0.3">
      <c r="A39" s="12" t="s">
        <v>68</v>
      </c>
      <c r="B39" s="226"/>
      <c r="C39" s="229"/>
    </row>
    <row r="40" spans="1:5" s="5" customFormat="1" x14ac:dyDescent="0.3">
      <c r="A40" s="1"/>
      <c r="B40" s="229"/>
      <c r="C40" s="229"/>
    </row>
    <row r="41" spans="1:5" s="5" customFormat="1" ht="18" x14ac:dyDescent="0.35">
      <c r="A41" s="19" t="s">
        <v>389</v>
      </c>
      <c r="D41"/>
    </row>
    <row r="42" spans="1:5" s="5" customFormat="1" x14ac:dyDescent="0.3">
      <c r="A42" s="21" t="s">
        <v>35</v>
      </c>
      <c r="B42" s="35" t="s">
        <v>36</v>
      </c>
      <c r="C42" s="35" t="s">
        <v>37</v>
      </c>
      <c r="D42" s="21" t="s">
        <v>106</v>
      </c>
    </row>
    <row r="43" spans="1:5" s="5" customFormat="1" x14ac:dyDescent="0.3">
      <c r="A43" s="10" t="s">
        <v>404</v>
      </c>
      <c r="B43" s="230">
        <v>334205.38</v>
      </c>
      <c r="C43" s="221"/>
      <c r="D43" s="10"/>
    </row>
    <row r="44" spans="1:5" s="5" customFormat="1" x14ac:dyDescent="0.3">
      <c r="A44" s="53" t="s">
        <v>336</v>
      </c>
      <c r="B44" s="230"/>
      <c r="C44" s="230">
        <v>3201</v>
      </c>
      <c r="D44" s="10"/>
    </row>
    <row r="45" spans="1:5" s="5" customFormat="1" x14ac:dyDescent="0.3">
      <c r="A45" s="54" t="s">
        <v>335</v>
      </c>
      <c r="B45" s="230"/>
      <c r="C45" s="230">
        <v>15000</v>
      </c>
      <c r="D45" s="10"/>
    </row>
    <row r="46" spans="1:5" s="5" customFormat="1" x14ac:dyDescent="0.3">
      <c r="A46" s="256" t="s">
        <v>410</v>
      </c>
      <c r="B46" s="230"/>
      <c r="C46" s="222">
        <v>4760</v>
      </c>
      <c r="D46" s="10"/>
    </row>
    <row r="47" spans="1:5" s="5" customFormat="1" x14ac:dyDescent="0.3">
      <c r="A47" s="88" t="s">
        <v>411</v>
      </c>
      <c r="B47" s="230"/>
      <c r="C47" s="231">
        <v>20000</v>
      </c>
      <c r="D47" s="10"/>
    </row>
    <row r="48" spans="1:5" s="5" customFormat="1" x14ac:dyDescent="0.3">
      <c r="A48" s="53" t="s">
        <v>412</v>
      </c>
      <c r="B48" s="232"/>
      <c r="C48" s="233">
        <v>15000</v>
      </c>
      <c r="D48" s="10"/>
    </row>
    <row r="49" spans="1:4" s="5" customFormat="1" x14ac:dyDescent="0.3">
      <c r="A49" s="54" t="s">
        <v>413</v>
      </c>
      <c r="B49" s="234">
        <v>10000</v>
      </c>
      <c r="C49" s="233"/>
      <c r="D49" s="10"/>
    </row>
    <row r="50" spans="1:4" s="5" customFormat="1" ht="27" x14ac:dyDescent="0.3">
      <c r="A50" s="55" t="s">
        <v>414</v>
      </c>
      <c r="B50" s="234"/>
      <c r="C50" s="233">
        <v>40000</v>
      </c>
      <c r="D50" s="10"/>
    </row>
    <row r="51" spans="1:4" s="5" customFormat="1" ht="27" x14ac:dyDescent="0.3">
      <c r="A51" s="55" t="s">
        <v>415</v>
      </c>
      <c r="B51" s="234"/>
      <c r="C51" s="233">
        <v>8000</v>
      </c>
      <c r="D51" s="10"/>
    </row>
    <row r="52" spans="1:4" s="5" customFormat="1" x14ac:dyDescent="0.3">
      <c r="A52" s="55" t="s">
        <v>416</v>
      </c>
      <c r="B52" s="234"/>
      <c r="C52" s="233">
        <v>5000</v>
      </c>
      <c r="D52" s="10"/>
    </row>
    <row r="53" spans="1:4" s="5" customFormat="1" x14ac:dyDescent="0.3">
      <c r="A53" s="55" t="s">
        <v>417</v>
      </c>
      <c r="B53" s="234">
        <v>1250.6199999999999</v>
      </c>
      <c r="C53" s="233"/>
      <c r="D53" s="10"/>
    </row>
    <row r="54" spans="1:4" s="5" customFormat="1" x14ac:dyDescent="0.3">
      <c r="A54" s="55" t="s">
        <v>418</v>
      </c>
      <c r="B54" s="234"/>
      <c r="C54" s="233">
        <v>10000</v>
      </c>
      <c r="D54" s="10"/>
    </row>
    <row r="55" spans="1:4" s="5" customFormat="1" x14ac:dyDescent="0.3">
      <c r="A55" s="55" t="s">
        <v>419</v>
      </c>
      <c r="B55" s="234"/>
      <c r="C55" s="233">
        <v>15000</v>
      </c>
      <c r="D55" s="10"/>
    </row>
    <row r="56" spans="1:4" s="5" customFormat="1" x14ac:dyDescent="0.3">
      <c r="A56" s="55" t="s">
        <v>420</v>
      </c>
      <c r="B56" s="234"/>
      <c r="C56" s="233">
        <v>3000</v>
      </c>
      <c r="D56" s="10"/>
    </row>
    <row r="57" spans="1:4" s="5" customFormat="1" x14ac:dyDescent="0.3">
      <c r="A57" s="55" t="s">
        <v>421</v>
      </c>
      <c r="B57" s="234">
        <v>168249</v>
      </c>
      <c r="C57" s="233"/>
      <c r="D57" s="10"/>
    </row>
    <row r="58" spans="1:4" s="5" customFormat="1" ht="27" x14ac:dyDescent="0.3">
      <c r="A58" s="55" t="s">
        <v>422</v>
      </c>
      <c r="B58" s="234"/>
      <c r="C58" s="233">
        <v>168249</v>
      </c>
      <c r="D58" s="10" t="s">
        <v>427</v>
      </c>
    </row>
    <row r="59" spans="1:4" s="5" customFormat="1" x14ac:dyDescent="0.3">
      <c r="A59" s="57" t="s">
        <v>423</v>
      </c>
      <c r="B59" s="234">
        <v>140244</v>
      </c>
      <c r="C59" s="230"/>
      <c r="D59" s="10" t="s">
        <v>426</v>
      </c>
    </row>
    <row r="60" spans="1:4" s="5" customFormat="1" x14ac:dyDescent="0.3">
      <c r="A60" s="57" t="s">
        <v>424</v>
      </c>
      <c r="B60" s="234"/>
      <c r="C60" s="230">
        <v>5000</v>
      </c>
      <c r="D60" s="189"/>
    </row>
    <row r="61" spans="1:4" s="5" customFormat="1" x14ac:dyDescent="0.3">
      <c r="A61" s="57" t="s">
        <v>425</v>
      </c>
      <c r="B61" s="234"/>
      <c r="C61" s="230">
        <v>787.25</v>
      </c>
      <c r="D61" s="189"/>
    </row>
    <row r="62" spans="1:4" s="5" customFormat="1" x14ac:dyDescent="0.3">
      <c r="A62" s="57"/>
      <c r="B62" s="234"/>
      <c r="C62" s="230"/>
      <c r="D62" s="189"/>
    </row>
    <row r="63" spans="1:4" s="5" customFormat="1" x14ac:dyDescent="0.3">
      <c r="A63" s="57"/>
      <c r="B63" s="234"/>
      <c r="C63" s="230"/>
      <c r="D63" s="189"/>
    </row>
    <row r="64" spans="1:4" s="5" customFormat="1" x14ac:dyDescent="0.3">
      <c r="A64" s="57"/>
      <c r="B64" s="234"/>
      <c r="C64" s="235"/>
      <c r="D64" s="189"/>
    </row>
    <row r="65" spans="1:5" s="5" customFormat="1" x14ac:dyDescent="0.3">
      <c r="A65" s="55"/>
      <c r="B65" s="221"/>
      <c r="C65" s="235"/>
      <c r="D65" s="189"/>
    </row>
    <row r="66" spans="1:5" x14ac:dyDescent="0.3">
      <c r="A66" s="57"/>
      <c r="B66" s="226"/>
      <c r="C66" s="236"/>
      <c r="D66" s="10"/>
    </row>
    <row r="67" spans="1:5" ht="15.6" x14ac:dyDescent="0.3">
      <c r="A67" s="38" t="s">
        <v>137</v>
      </c>
      <c r="B67" s="221">
        <f>SUM(B43:B65)</f>
        <v>653949</v>
      </c>
      <c r="C67" s="221">
        <f>SUM(C44:C65)</f>
        <v>312997.25</v>
      </c>
      <c r="D67" s="10"/>
    </row>
    <row r="68" spans="1:5" ht="15.6" x14ac:dyDescent="0.3">
      <c r="A68" s="38" t="s">
        <v>390</v>
      </c>
      <c r="B68" s="68">
        <v>340951.75</v>
      </c>
      <c r="C68" s="221"/>
      <c r="D68" s="10"/>
    </row>
    <row r="69" spans="1:5" x14ac:dyDescent="0.3">
      <c r="B69" s="5"/>
      <c r="D69"/>
    </row>
    <row r="70" spans="1:5" ht="18" x14ac:dyDescent="0.35">
      <c r="A70" s="19" t="s">
        <v>364</v>
      </c>
      <c r="B70" s="5"/>
      <c r="D70" s="4"/>
      <c r="E70" s="4"/>
    </row>
    <row r="71" spans="1:5" x14ac:dyDescent="0.3">
      <c r="A71" s="10"/>
      <c r="B71" s="237" t="s">
        <v>391</v>
      </c>
      <c r="C71" s="238" t="s">
        <v>392</v>
      </c>
      <c r="D71" s="10"/>
      <c r="E71"/>
    </row>
    <row r="72" spans="1:5" x14ac:dyDescent="0.3">
      <c r="A72" s="196" t="s">
        <v>358</v>
      </c>
      <c r="B72" s="239">
        <v>279400</v>
      </c>
      <c r="C72" s="240"/>
      <c r="D72" s="10" t="s">
        <v>436</v>
      </c>
      <c r="E72"/>
    </row>
    <row r="73" spans="1:5" x14ac:dyDescent="0.3">
      <c r="A73" s="196" t="s">
        <v>77</v>
      </c>
      <c r="B73" s="239"/>
      <c r="C73" s="240"/>
      <c r="D73" s="10"/>
      <c r="E73"/>
    </row>
    <row r="74" spans="1:5" x14ac:dyDescent="0.3">
      <c r="A74" s="196" t="s">
        <v>359</v>
      </c>
      <c r="B74" s="239"/>
      <c r="C74" s="240"/>
      <c r="D74" s="10"/>
      <c r="E74"/>
    </row>
    <row r="75" spans="1:5" x14ac:dyDescent="0.3">
      <c r="A75" s="196" t="s">
        <v>360</v>
      </c>
      <c r="B75" s="239"/>
      <c r="C75" s="240"/>
      <c r="D75" s="10"/>
      <c r="E75"/>
    </row>
    <row r="76" spans="1:5" x14ac:dyDescent="0.3">
      <c r="A76" s="197" t="s">
        <v>79</v>
      </c>
      <c r="B76" s="241">
        <f>SUM(B72:B75)</f>
        <v>279400</v>
      </c>
      <c r="C76" s="240"/>
      <c r="D76" s="10"/>
      <c r="E76" s="64"/>
    </row>
    <row r="77" spans="1:5" x14ac:dyDescent="0.3">
      <c r="A77" s="196"/>
      <c r="B77" s="221"/>
      <c r="C77" s="240"/>
      <c r="D77" s="10"/>
      <c r="E77" s="64"/>
    </row>
    <row r="78" spans="1:5" x14ac:dyDescent="0.3">
      <c r="A78" s="196" t="s">
        <v>80</v>
      </c>
      <c r="B78" s="221"/>
      <c r="C78" s="257">
        <v>83597</v>
      </c>
      <c r="D78" s="10"/>
      <c r="E78" s="64"/>
    </row>
    <row r="79" spans="1:5" x14ac:dyDescent="0.3">
      <c r="A79" s="196" t="s">
        <v>199</v>
      </c>
      <c r="B79" s="221"/>
      <c r="C79" s="257">
        <v>4997</v>
      </c>
      <c r="D79" s="10"/>
      <c r="E79" s="64"/>
    </row>
    <row r="80" spans="1:5" x14ac:dyDescent="0.3">
      <c r="A80" s="196" t="s">
        <v>82</v>
      </c>
      <c r="B80" s="221"/>
      <c r="C80" s="257">
        <v>1000</v>
      </c>
      <c r="D80" s="10"/>
      <c r="E80" s="64"/>
    </row>
    <row r="81" spans="1:5" x14ac:dyDescent="0.3">
      <c r="A81" s="198" t="s">
        <v>83</v>
      </c>
      <c r="B81" s="221"/>
      <c r="C81" s="257">
        <v>579</v>
      </c>
      <c r="D81" s="10"/>
      <c r="E81" s="64"/>
    </row>
    <row r="82" spans="1:5" x14ac:dyDescent="0.3">
      <c r="A82" s="196" t="s">
        <v>84</v>
      </c>
      <c r="B82" s="221"/>
      <c r="C82" s="257">
        <v>5455</v>
      </c>
      <c r="D82" s="10"/>
      <c r="E82" s="64"/>
    </row>
    <row r="83" spans="1:5" x14ac:dyDescent="0.3">
      <c r="A83" s="196" t="s">
        <v>85</v>
      </c>
      <c r="B83" s="221"/>
      <c r="C83" s="257">
        <v>44</v>
      </c>
      <c r="D83" s="10"/>
      <c r="E83" s="64"/>
    </row>
    <row r="84" spans="1:5" x14ac:dyDescent="0.3">
      <c r="A84" s="196" t="s">
        <v>86</v>
      </c>
      <c r="B84" s="221"/>
      <c r="C84" s="257">
        <v>480</v>
      </c>
      <c r="D84" s="10"/>
      <c r="E84" s="64"/>
    </row>
    <row r="85" spans="1:5" x14ac:dyDescent="0.3">
      <c r="A85" s="196" t="s">
        <v>200</v>
      </c>
      <c r="B85" s="221"/>
      <c r="C85" s="257"/>
      <c r="D85" s="10"/>
      <c r="E85" s="64"/>
    </row>
    <row r="86" spans="1:5" x14ac:dyDescent="0.3">
      <c r="A86" s="196" t="s">
        <v>87</v>
      </c>
      <c r="B86" s="221"/>
      <c r="C86" s="257"/>
      <c r="D86" s="10"/>
      <c r="E86" s="64"/>
    </row>
    <row r="87" spans="1:5" x14ac:dyDescent="0.3">
      <c r="A87" s="196" t="s">
        <v>201</v>
      </c>
      <c r="B87" s="221"/>
      <c r="C87" s="257">
        <v>-1</v>
      </c>
      <c r="D87" s="10"/>
      <c r="E87" s="64"/>
    </row>
    <row r="88" spans="1:5" x14ac:dyDescent="0.3">
      <c r="A88" s="197" t="s">
        <v>88</v>
      </c>
      <c r="B88" s="221"/>
      <c r="C88" s="242">
        <f>SUM(C78:C87)</f>
        <v>96151</v>
      </c>
      <c r="D88" s="10"/>
      <c r="E88" s="64"/>
    </row>
    <row r="89" spans="1:5" x14ac:dyDescent="0.3">
      <c r="A89" s="196"/>
      <c r="B89" s="221"/>
      <c r="C89" s="240"/>
      <c r="D89" s="10"/>
      <c r="E89" s="64"/>
    </row>
    <row r="90" spans="1:5" x14ac:dyDescent="0.3">
      <c r="A90" s="197" t="s">
        <v>361</v>
      </c>
      <c r="B90" s="226">
        <v>183249</v>
      </c>
      <c r="C90" s="242"/>
      <c r="D90" s="18"/>
    </row>
    <row r="91" spans="1:5" x14ac:dyDescent="0.3">
      <c r="A91" s="66"/>
      <c r="B91" s="226"/>
      <c r="C91" s="243"/>
      <c r="D91" s="18"/>
    </row>
    <row r="92" spans="1:5" x14ac:dyDescent="0.3">
      <c r="A92" s="79"/>
      <c r="B92" s="226"/>
      <c r="C92" s="243"/>
      <c r="D92" s="18"/>
    </row>
    <row r="93" spans="1:5" x14ac:dyDescent="0.3">
      <c r="A93" s="258" t="s">
        <v>428</v>
      </c>
      <c r="B93" s="5"/>
      <c r="D93" s="156"/>
      <c r="E93" s="156"/>
    </row>
    <row r="94" spans="1:5" x14ac:dyDescent="0.3">
      <c r="A94" s="259" t="s">
        <v>429</v>
      </c>
      <c r="B94" s="34"/>
      <c r="C94" s="34"/>
      <c r="D94" s="158"/>
      <c r="E94" s="158"/>
    </row>
    <row r="95" spans="1:5" s="5" customFormat="1" x14ac:dyDescent="0.3">
      <c r="A95" s="260" t="s">
        <v>430</v>
      </c>
      <c r="B95" s="26"/>
      <c r="C95" s="26"/>
      <c r="D95" s="261"/>
      <c r="E95" s="261"/>
    </row>
    <row r="96" spans="1:5" s="5" customFormat="1" x14ac:dyDescent="0.3">
      <c r="A96" s="48"/>
      <c r="B96" s="34"/>
      <c r="C96" s="34"/>
      <c r="D96" s="158"/>
      <c r="E96" s="158"/>
    </row>
    <row r="97" spans="1:5" s="5" customFormat="1" x14ac:dyDescent="0.3">
      <c r="A97" s="259" t="s">
        <v>431</v>
      </c>
      <c r="B97" s="158">
        <f>B90</f>
        <v>183249</v>
      </c>
      <c r="C97" s="34"/>
      <c r="D97" s="158"/>
      <c r="E97" s="158">
        <f>I91</f>
        <v>0</v>
      </c>
    </row>
    <row r="98" spans="1:5" s="5" customFormat="1" x14ac:dyDescent="0.3">
      <c r="A98" s="260" t="s">
        <v>432</v>
      </c>
      <c r="B98" s="158">
        <v>7500</v>
      </c>
      <c r="C98" s="34"/>
      <c r="D98" s="158"/>
      <c r="E98" s="158"/>
    </row>
    <row r="99" spans="1:5" s="5" customFormat="1" x14ac:dyDescent="0.3">
      <c r="A99" s="260" t="s">
        <v>433</v>
      </c>
      <c r="B99" s="158">
        <v>20000</v>
      </c>
      <c r="C99" s="34"/>
      <c r="D99" s="158"/>
      <c r="E99" s="158"/>
    </row>
    <row r="100" spans="1:5" s="5" customFormat="1" x14ac:dyDescent="0.3">
      <c r="A100" s="260" t="s">
        <v>434</v>
      </c>
      <c r="B100" s="158">
        <v>15000</v>
      </c>
      <c r="C100" s="34"/>
      <c r="D100" s="158"/>
      <c r="E100" s="158"/>
    </row>
    <row r="101" spans="1:5" s="5" customFormat="1" x14ac:dyDescent="0.3">
      <c r="A101" s="260" t="s">
        <v>435</v>
      </c>
      <c r="B101" s="261">
        <f>B97-B98-B99-B100</f>
        <v>140749</v>
      </c>
      <c r="C101" s="34"/>
      <c r="D101" s="158"/>
      <c r="E101" s="261"/>
    </row>
    <row r="102" spans="1:5" s="5" customFormat="1" ht="15.6" x14ac:dyDescent="0.3">
      <c r="A102" s="99"/>
      <c r="B102" s="261"/>
      <c r="C102"/>
      <c r="D102"/>
    </row>
    <row r="103" spans="1:5" s="5" customFormat="1" ht="62.4" x14ac:dyDescent="0.3">
      <c r="A103" s="262"/>
      <c r="B103" s="262" t="s">
        <v>437</v>
      </c>
      <c r="C103" s="262" t="s">
        <v>438</v>
      </c>
      <c r="D103" s="262" t="s">
        <v>439</v>
      </c>
      <c r="E103" s="263"/>
    </row>
    <row r="104" spans="1:5" s="5" customFormat="1" ht="15.6" x14ac:dyDescent="0.3">
      <c r="A104" s="264" t="s">
        <v>225</v>
      </c>
      <c r="B104" s="262"/>
      <c r="C104" s="265"/>
      <c r="D104" s="262"/>
      <c r="E104" s="263"/>
    </row>
    <row r="105" spans="1:5" s="5" customFormat="1" ht="15.6" x14ac:dyDescent="0.3">
      <c r="A105" s="266" t="s">
        <v>440</v>
      </c>
      <c r="B105" s="267"/>
      <c r="C105" s="268"/>
      <c r="D105" s="269">
        <v>10000</v>
      </c>
      <c r="E105" s="157"/>
    </row>
    <row r="106" spans="1:5" s="5" customFormat="1" ht="15.6" x14ac:dyDescent="0.3">
      <c r="A106" s="266" t="s">
        <v>441</v>
      </c>
      <c r="B106" s="269"/>
      <c r="C106" s="270"/>
      <c r="D106" s="268"/>
      <c r="E106" s="160"/>
    </row>
    <row r="107" spans="1:5" s="5" customFormat="1" ht="16.2" thickBot="1" x14ac:dyDescent="0.35">
      <c r="A107" s="110"/>
      <c r="B107" s="120"/>
      <c r="C107" s="120"/>
      <c r="D107" s="167"/>
      <c r="E107" s="157"/>
    </row>
    <row r="108" spans="1:5" s="5" customFormat="1" ht="16.2" thickBot="1" x14ac:dyDescent="0.35">
      <c r="A108" s="110" t="s">
        <v>236</v>
      </c>
      <c r="B108" s="271"/>
      <c r="C108" s="271"/>
      <c r="D108" s="168"/>
      <c r="E108" s="160"/>
    </row>
    <row r="109" spans="1:5" s="5" customFormat="1" ht="16.2" thickBot="1" x14ac:dyDescent="0.35">
      <c r="A109" s="110" t="s">
        <v>442</v>
      </c>
      <c r="B109" s="271"/>
      <c r="C109" s="120"/>
      <c r="D109" s="169">
        <v>5000</v>
      </c>
      <c r="E109" s="160" t="s">
        <v>443</v>
      </c>
    </row>
    <row r="110" spans="1:5" s="5" customFormat="1" ht="16.2" thickBot="1" x14ac:dyDescent="0.35">
      <c r="A110" s="110" t="s">
        <v>235</v>
      </c>
      <c r="B110" s="271"/>
      <c r="C110" s="116"/>
      <c r="D110" s="167"/>
      <c r="E110" s="164"/>
    </row>
    <row r="111" spans="1:5" s="5" customFormat="1" ht="16.2" thickBot="1" x14ac:dyDescent="0.35">
      <c r="A111" s="110" t="s">
        <v>302</v>
      </c>
      <c r="B111" s="120"/>
      <c r="C111" s="120"/>
      <c r="D111" s="169">
        <v>7670</v>
      </c>
      <c r="E111" s="164" t="s">
        <v>444</v>
      </c>
    </row>
    <row r="112" spans="1:5" s="5" customFormat="1" ht="16.2" thickBot="1" x14ac:dyDescent="0.35">
      <c r="A112" s="110" t="s">
        <v>445</v>
      </c>
      <c r="B112" s="119">
        <v>20000</v>
      </c>
      <c r="C112" s="120"/>
      <c r="D112" s="167"/>
      <c r="E112" s="164" t="s">
        <v>446</v>
      </c>
    </row>
    <row r="113" spans="1:5" s="5" customFormat="1" ht="16.2" thickBot="1" x14ac:dyDescent="0.35">
      <c r="A113" s="110" t="s">
        <v>447</v>
      </c>
      <c r="B113" s="119">
        <v>30000</v>
      </c>
      <c r="C113" s="119"/>
      <c r="D113" s="272"/>
      <c r="E113" s="164"/>
    </row>
    <row r="114" spans="1:5" s="5" customFormat="1" ht="16.2" thickBot="1" x14ac:dyDescent="0.35">
      <c r="A114" s="110" t="s">
        <v>448</v>
      </c>
      <c r="B114" s="119"/>
      <c r="C114" s="119"/>
      <c r="D114" s="167">
        <v>3000</v>
      </c>
      <c r="E114" s="164"/>
    </row>
    <row r="115" spans="1:5" ht="16.2" thickBot="1" x14ac:dyDescent="0.35">
      <c r="A115" s="110" t="s">
        <v>449</v>
      </c>
      <c r="B115" s="120"/>
      <c r="C115" s="119"/>
      <c r="D115" s="167">
        <v>15000</v>
      </c>
      <c r="E115" s="164"/>
    </row>
    <row r="116" spans="1:5" ht="16.2" thickBot="1" x14ac:dyDescent="0.35">
      <c r="A116" s="104"/>
      <c r="B116" s="271"/>
      <c r="C116" s="271"/>
      <c r="D116" s="272"/>
      <c r="E116" s="164"/>
    </row>
    <row r="117" spans="1:5" ht="16.2" thickBot="1" x14ac:dyDescent="0.35">
      <c r="A117" s="104"/>
      <c r="B117" s="271"/>
      <c r="C117" s="271"/>
      <c r="D117" s="120"/>
      <c r="E117"/>
    </row>
    <row r="118" spans="1:5" ht="16.2" thickBot="1" x14ac:dyDescent="0.35">
      <c r="A118" s="273"/>
      <c r="B118" s="120"/>
      <c r="C118" s="120"/>
      <c r="D118" s="119"/>
      <c r="E118"/>
    </row>
    <row r="119" spans="1:5" ht="16.2" thickBot="1" x14ac:dyDescent="0.35">
      <c r="A119" s="273" t="s">
        <v>450</v>
      </c>
      <c r="B119" s="120"/>
      <c r="C119" s="120"/>
      <c r="D119" s="119">
        <v>8000</v>
      </c>
      <c r="E119"/>
    </row>
    <row r="120" spans="1:5" ht="15" thickBot="1" x14ac:dyDescent="0.35">
      <c r="A120" s="104"/>
      <c r="B120" s="274"/>
      <c r="C120" s="274"/>
      <c r="D120" s="275"/>
      <c r="E120"/>
    </row>
    <row r="121" spans="1:5" ht="15" thickBot="1" x14ac:dyDescent="0.35">
      <c r="A121" s="104"/>
      <c r="B121" s="274"/>
      <c r="C121" s="274"/>
      <c r="D121" s="276"/>
      <c r="E121"/>
    </row>
    <row r="122" spans="1:5" ht="18.600000000000001" thickBot="1" x14ac:dyDescent="0.35">
      <c r="A122" s="121" t="s">
        <v>246</v>
      </c>
      <c r="B122" s="217">
        <f>SUM(B105:B120)</f>
        <v>50000</v>
      </c>
      <c r="C122" s="217">
        <f>SUM(C105:C121)</f>
        <v>0</v>
      </c>
      <c r="D122" s="217">
        <f>SUM(D105:D120)</f>
        <v>48670</v>
      </c>
      <c r="E122"/>
    </row>
    <row r="123" spans="1:5" ht="18.600000000000001" thickBot="1" x14ac:dyDescent="0.35">
      <c r="A123" s="121" t="s">
        <v>393</v>
      </c>
      <c r="B123" s="245">
        <f>B122+C122+D122</f>
        <v>98670</v>
      </c>
      <c r="C123" s="246"/>
      <c r="D123" s="247"/>
      <c r="E123"/>
    </row>
    <row r="124" spans="1:5" x14ac:dyDescent="0.3">
      <c r="B124"/>
      <c r="C124"/>
      <c r="D124"/>
      <c r="E124"/>
    </row>
    <row r="125" spans="1:5" x14ac:dyDescent="0.3">
      <c r="A125" t="s">
        <v>384</v>
      </c>
    </row>
    <row r="126" spans="1:5" x14ac:dyDescent="0.3">
      <c r="A126" t="s">
        <v>451</v>
      </c>
    </row>
    <row r="127" spans="1:5" x14ac:dyDescent="0.3">
      <c r="A127" s="277">
        <v>42918</v>
      </c>
    </row>
  </sheetData>
  <mergeCells count="7">
    <mergeCell ref="B123:D123"/>
    <mergeCell ref="C3:D3"/>
    <mergeCell ref="C4:D4"/>
    <mergeCell ref="C5:D5"/>
    <mergeCell ref="C6:D6"/>
    <mergeCell ref="C7:D7"/>
    <mergeCell ref="C8:D8"/>
  </mergeCells>
  <pageMargins left="0.27559055118110237" right="0.19685039370078741" top="0.78740157480314965" bottom="0.31496062992125984" header="0.31496062992125984" footer="0.19685039370078741"/>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4140625" defaultRowHeight="14.4" x14ac:dyDescent="0.3"/>
  <sheetData/>
  <phoneticPr fontId="4"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4140625" defaultRowHeight="14.4" x14ac:dyDescent="0.3"/>
  <sheetData/>
  <phoneticPr fontId="4"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Årsm. 2011-12</vt:lpstr>
      <vt:lpstr>Årsm. 2012-13</vt:lpstr>
      <vt:lpstr>Årsm. 2013-14</vt:lpstr>
      <vt:lpstr>Årsm. 2014-15</vt:lpstr>
      <vt:lpstr>Årsm. 2015-16</vt:lpstr>
      <vt:lpstr>Årsm. 2016-17</vt:lpstr>
      <vt:lpstr>Ark2</vt:lpstr>
      <vt:lpstr>Ark3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 Lexander</dc:creator>
  <cp:lastModifiedBy>Jonas B Torsvik</cp:lastModifiedBy>
  <cp:lastPrinted>2016-06-13T18:29:01Z</cp:lastPrinted>
  <dcterms:created xsi:type="dcterms:W3CDTF">2009-08-18T14:02:49Z</dcterms:created>
  <dcterms:modified xsi:type="dcterms:W3CDTF">2017-07-02T15:30:55Z</dcterms:modified>
</cp:coreProperties>
</file>